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260BD7DC-AF1E-4798-86E3-292AAA48FDEC}" xr6:coauthVersionLast="43" xr6:coauthVersionMax="43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MONTHENTRY" sheetId="8" state="hidden" r:id="rId1"/>
    <sheet name="FG" sheetId="12" r:id="rId2"/>
    <sheet name="SG Details" sheetId="1" r:id="rId3"/>
    <sheet name="LGC Details" sheetId="2" r:id="rId4"/>
    <sheet name="sum sum" sheetId="14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Details'!$A$1:$Q$53</definedName>
    <definedName name="_xlnm.Print_Titles" localSheetId="3">'LGC Details'!$1:$7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55" i="2" l="1"/>
  <c r="H364" i="2" l="1"/>
  <c r="G364" i="2"/>
  <c r="F364" i="2"/>
  <c r="E364" i="2"/>
  <c r="H388" i="2"/>
  <c r="G388" i="2"/>
  <c r="F388" i="2"/>
  <c r="E388" i="2"/>
  <c r="H414" i="2"/>
  <c r="R27" i="2" s="1"/>
  <c r="G414" i="2"/>
  <c r="Q27" i="2" s="1"/>
  <c r="F414" i="2"/>
  <c r="P27" i="2" s="1"/>
  <c r="E414" i="2"/>
  <c r="O27" i="2" s="1"/>
  <c r="R412" i="2"/>
  <c r="Q412" i="2"/>
  <c r="P412" i="2"/>
  <c r="O412" i="2"/>
  <c r="R405" i="2"/>
  <c r="Q405" i="2"/>
  <c r="P405" i="2"/>
  <c r="O405" i="2"/>
  <c r="R390" i="2"/>
  <c r="Q390" i="2"/>
  <c r="P390" i="2"/>
  <c r="O390" i="2"/>
  <c r="R372" i="2"/>
  <c r="Q372" i="2"/>
  <c r="P372" i="2"/>
  <c r="O372" i="2"/>
  <c r="R355" i="2"/>
  <c r="Q355" i="2"/>
  <c r="O355" i="2"/>
  <c r="R331" i="2"/>
  <c r="Q331" i="2"/>
  <c r="P331" i="2"/>
  <c r="O331" i="2"/>
  <c r="R307" i="2"/>
  <c r="Q307" i="2"/>
  <c r="P307" i="2"/>
  <c r="O307" i="2"/>
  <c r="R289" i="2"/>
  <c r="Q289" i="2"/>
  <c r="P289" i="2"/>
  <c r="O289" i="2"/>
  <c r="R255" i="2"/>
  <c r="Q255" i="2"/>
  <c r="P255" i="2"/>
  <c r="O255" i="2"/>
  <c r="R224" i="2"/>
  <c r="Q224" i="2"/>
  <c r="P224" i="2"/>
  <c r="O224" i="2"/>
  <c r="R205" i="2"/>
  <c r="Q205" i="2"/>
  <c r="P205" i="2"/>
  <c r="O205" i="2"/>
  <c r="R184" i="2"/>
  <c r="Q184" i="2"/>
  <c r="P184" i="2"/>
  <c r="O184" i="2"/>
  <c r="R158" i="2"/>
  <c r="Q158" i="2"/>
  <c r="P158" i="2"/>
  <c r="O158" i="2"/>
  <c r="R144" i="2"/>
  <c r="Q144" i="2"/>
  <c r="P144" i="2"/>
  <c r="O144" i="2"/>
  <c r="R123" i="2"/>
  <c r="Q123" i="2"/>
  <c r="P123" i="2"/>
  <c r="O123" i="2"/>
  <c r="R106" i="2"/>
  <c r="Q106" i="2"/>
  <c r="P106" i="2"/>
  <c r="O106" i="2"/>
  <c r="R84" i="2"/>
  <c r="Q84" i="2"/>
  <c r="P84" i="2"/>
  <c r="O84" i="2"/>
  <c r="R62" i="2"/>
  <c r="Q62" i="2"/>
  <c r="P62" i="2"/>
  <c r="O62" i="2"/>
  <c r="S413" i="2"/>
  <c r="S411" i="2"/>
  <c r="S410" i="2"/>
  <c r="S409" i="2"/>
  <c r="S408" i="2"/>
  <c r="S407" i="2"/>
  <c r="S406" i="2"/>
  <c r="S404" i="2"/>
  <c r="S403" i="2"/>
  <c r="S402" i="2"/>
  <c r="S401" i="2"/>
  <c r="S400" i="2"/>
  <c r="S399" i="2"/>
  <c r="S398" i="2"/>
  <c r="S397" i="2"/>
  <c r="S396" i="2"/>
  <c r="S395" i="2"/>
  <c r="S394" i="2"/>
  <c r="S393" i="2"/>
  <c r="S392" i="2"/>
  <c r="S405" i="2" s="1"/>
  <c r="S391" i="2"/>
  <c r="S389" i="2"/>
  <c r="S388" i="2"/>
  <c r="S387" i="2"/>
  <c r="S386" i="2"/>
  <c r="S385" i="2"/>
  <c r="S384" i="2"/>
  <c r="S383" i="2"/>
  <c r="S382" i="2"/>
  <c r="S381" i="2"/>
  <c r="S380" i="2"/>
  <c r="S379" i="2"/>
  <c r="S378" i="2"/>
  <c r="S377" i="2"/>
  <c r="S376" i="2"/>
  <c r="S375" i="2"/>
  <c r="S374" i="2"/>
  <c r="S373" i="2"/>
  <c r="S371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58" i="2"/>
  <c r="S357" i="2"/>
  <c r="S356" i="2"/>
  <c r="S372" i="2" s="1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330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7" i="2"/>
  <c r="S316" i="2"/>
  <c r="S315" i="2"/>
  <c r="S314" i="2"/>
  <c r="S313" i="2"/>
  <c r="S312" i="2"/>
  <c r="S311" i="2"/>
  <c r="S310" i="2"/>
  <c r="S309" i="2"/>
  <c r="S308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89" i="2" s="1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24" i="2" s="1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205" i="2" s="1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84" i="2" s="1"/>
  <c r="S159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84" i="2" s="1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I139" i="2"/>
  <c r="F336" i="2"/>
  <c r="F308" i="2"/>
  <c r="F296" i="2"/>
  <c r="F278" i="2"/>
  <c r="F261" i="2"/>
  <c r="F242" i="2"/>
  <c r="F228" i="2"/>
  <c r="F202" i="2"/>
  <c r="F183" i="2"/>
  <c r="F155" i="2"/>
  <c r="F131" i="2"/>
  <c r="F122" i="2"/>
  <c r="F101" i="2"/>
  <c r="F79" i="2"/>
  <c r="F47" i="2"/>
  <c r="F25" i="2"/>
  <c r="H336" i="2"/>
  <c r="G336" i="2"/>
  <c r="E336" i="2"/>
  <c r="H308" i="2"/>
  <c r="G308" i="2"/>
  <c r="E308" i="2"/>
  <c r="H296" i="2"/>
  <c r="G296" i="2"/>
  <c r="E296" i="2"/>
  <c r="H278" i="2"/>
  <c r="G278" i="2"/>
  <c r="E278" i="2"/>
  <c r="H261" i="2"/>
  <c r="G261" i="2"/>
  <c r="E261" i="2"/>
  <c r="H242" i="2"/>
  <c r="G242" i="2"/>
  <c r="E242" i="2"/>
  <c r="H228" i="2"/>
  <c r="G228" i="2"/>
  <c r="E228" i="2"/>
  <c r="H202" i="2"/>
  <c r="G202" i="2"/>
  <c r="E202" i="2"/>
  <c r="H183" i="2"/>
  <c r="G183" i="2"/>
  <c r="E183" i="2"/>
  <c r="H155" i="2"/>
  <c r="G155" i="2"/>
  <c r="E155" i="2"/>
  <c r="H131" i="2"/>
  <c r="G131" i="2"/>
  <c r="E131" i="2"/>
  <c r="H122" i="2"/>
  <c r="G122" i="2"/>
  <c r="E122" i="2"/>
  <c r="H101" i="2"/>
  <c r="G101" i="2"/>
  <c r="E101" i="2"/>
  <c r="H79" i="2"/>
  <c r="G79" i="2"/>
  <c r="E79" i="2"/>
  <c r="H47" i="2"/>
  <c r="G47" i="2"/>
  <c r="E47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414" i="2" s="1"/>
  <c r="S27" i="2" s="1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7" i="2"/>
  <c r="I306" i="2"/>
  <c r="I305" i="2"/>
  <c r="I304" i="2"/>
  <c r="I303" i="2"/>
  <c r="I302" i="2"/>
  <c r="I301" i="2"/>
  <c r="I300" i="2"/>
  <c r="I299" i="2"/>
  <c r="I298" i="2"/>
  <c r="I297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8" i="2"/>
  <c r="I137" i="2"/>
  <c r="I136" i="2"/>
  <c r="I135" i="2"/>
  <c r="I134" i="2"/>
  <c r="I133" i="2"/>
  <c r="I132" i="2"/>
  <c r="I130" i="2"/>
  <c r="I129" i="2"/>
  <c r="I128" i="2"/>
  <c r="I127" i="2"/>
  <c r="I126" i="2"/>
  <c r="I125" i="2"/>
  <c r="I124" i="2"/>
  <c r="I123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H25" i="2"/>
  <c r="G25" i="2"/>
  <c r="E25" i="2"/>
  <c r="I364" i="2" l="1"/>
  <c r="S62" i="2"/>
  <c r="S106" i="2"/>
  <c r="S123" i="2"/>
  <c r="S144" i="2"/>
  <c r="S158" i="2"/>
  <c r="S255" i="2"/>
  <c r="S331" i="2"/>
  <c r="S412" i="2"/>
  <c r="S390" i="2"/>
  <c r="I388" i="2"/>
  <c r="S307" i="2"/>
  <c r="S355" i="2"/>
  <c r="I25" i="2"/>
  <c r="I47" i="2"/>
  <c r="I101" i="2"/>
  <c r="I183" i="2"/>
  <c r="I79" i="2"/>
  <c r="I122" i="2"/>
  <c r="I131" i="2"/>
  <c r="I155" i="2"/>
  <c r="I202" i="2"/>
  <c r="I228" i="2"/>
  <c r="I242" i="2"/>
  <c r="I261" i="2"/>
  <c r="I296" i="2"/>
  <c r="I336" i="2"/>
  <c r="I278" i="2"/>
  <c r="I308" i="2"/>
  <c r="F44" i="14"/>
  <c r="E39" i="14"/>
  <c r="E36" i="14"/>
  <c r="H36" i="14" s="1"/>
  <c r="E35" i="14"/>
  <c r="E34" i="14"/>
  <c r="H34" i="14" s="1"/>
  <c r="E33" i="14"/>
  <c r="E31" i="14"/>
  <c r="H31" i="14" s="1"/>
  <c r="E28" i="14"/>
  <c r="E21" i="14"/>
  <c r="E17" i="14"/>
  <c r="E15" i="14"/>
  <c r="H15" i="14" s="1"/>
  <c r="E13" i="14"/>
  <c r="G44" i="14"/>
  <c r="D44" i="14"/>
  <c r="H43" i="14"/>
  <c r="H42" i="14"/>
  <c r="H41" i="14"/>
  <c r="H40" i="14"/>
  <c r="H39" i="14"/>
  <c r="H38" i="14"/>
  <c r="H37" i="14"/>
  <c r="H35" i="14"/>
  <c r="H33" i="14"/>
  <c r="H32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4" i="14"/>
  <c r="H12" i="14"/>
  <c r="H11" i="14"/>
  <c r="H10" i="14"/>
  <c r="H9" i="14"/>
  <c r="H8" i="14"/>
  <c r="H7" i="14"/>
  <c r="E44" i="14" l="1"/>
  <c r="H13" i="14"/>
  <c r="H44" i="14" s="1"/>
  <c r="N45" i="1" l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M46" i="1"/>
  <c r="N10" i="1"/>
  <c r="J34" i="1"/>
  <c r="F45" i="1"/>
  <c r="O45" i="1" s="1"/>
  <c r="F44" i="1"/>
  <c r="O44" i="1" s="1"/>
  <c r="F43" i="1"/>
  <c r="O43" i="1" s="1"/>
  <c r="F42" i="1"/>
  <c r="O42" i="1" s="1"/>
  <c r="F41" i="1"/>
  <c r="J41" i="1" s="1"/>
  <c r="P41" i="1" s="1"/>
  <c r="F40" i="1"/>
  <c r="O40" i="1" s="1"/>
  <c r="F39" i="1"/>
  <c r="O39" i="1" s="1"/>
  <c r="F38" i="1"/>
  <c r="O38" i="1" s="1"/>
  <c r="F37" i="1"/>
  <c r="O37" i="1" s="1"/>
  <c r="F36" i="1"/>
  <c r="O36" i="1" s="1"/>
  <c r="F35" i="1"/>
  <c r="O35" i="1" s="1"/>
  <c r="F34" i="1"/>
  <c r="O34" i="1" s="1"/>
  <c r="F33" i="1"/>
  <c r="J33" i="1" s="1"/>
  <c r="P33" i="1" s="1"/>
  <c r="F32" i="1"/>
  <c r="O32" i="1" s="1"/>
  <c r="F31" i="1"/>
  <c r="O31" i="1" s="1"/>
  <c r="F30" i="1"/>
  <c r="O30" i="1" s="1"/>
  <c r="F29" i="1"/>
  <c r="O29" i="1" s="1"/>
  <c r="F28" i="1"/>
  <c r="O28" i="1" s="1"/>
  <c r="F27" i="1"/>
  <c r="O27" i="1" s="1"/>
  <c r="F26" i="1"/>
  <c r="O26" i="1" s="1"/>
  <c r="F25" i="1"/>
  <c r="J25" i="1" s="1"/>
  <c r="P25" i="1" s="1"/>
  <c r="F24" i="1"/>
  <c r="O24" i="1" s="1"/>
  <c r="F23" i="1"/>
  <c r="O23" i="1" s="1"/>
  <c r="F22" i="1"/>
  <c r="O22" i="1" s="1"/>
  <c r="F21" i="1"/>
  <c r="O21" i="1" s="1"/>
  <c r="F20" i="1"/>
  <c r="O20" i="1" s="1"/>
  <c r="F19" i="1"/>
  <c r="O19" i="1" s="1"/>
  <c r="F18" i="1"/>
  <c r="O18" i="1" s="1"/>
  <c r="F17" i="1"/>
  <c r="J17" i="1" s="1"/>
  <c r="P17" i="1" s="1"/>
  <c r="F16" i="1"/>
  <c r="O16" i="1" s="1"/>
  <c r="F15" i="1"/>
  <c r="O15" i="1" s="1"/>
  <c r="F14" i="1"/>
  <c r="O14" i="1" s="1"/>
  <c r="F13" i="1"/>
  <c r="O13" i="1" s="1"/>
  <c r="F12" i="1"/>
  <c r="O12" i="1" s="1"/>
  <c r="F11" i="1"/>
  <c r="O11" i="1" s="1"/>
  <c r="F10" i="1"/>
  <c r="O10" i="1" s="1"/>
  <c r="L46" i="1"/>
  <c r="K46" i="1"/>
  <c r="I46" i="1"/>
  <c r="H46" i="1"/>
  <c r="G46" i="1"/>
  <c r="E46" i="1"/>
  <c r="D46" i="1"/>
  <c r="C15" i="12"/>
  <c r="P34" i="1" l="1"/>
  <c r="J12" i="1"/>
  <c r="J44" i="1"/>
  <c r="P44" i="1" s="1"/>
  <c r="N46" i="1"/>
  <c r="J28" i="1"/>
  <c r="P28" i="1" s="1"/>
  <c r="J18" i="1"/>
  <c r="P18" i="1" s="1"/>
  <c r="J23" i="1"/>
  <c r="P23" i="1" s="1"/>
  <c r="J39" i="1"/>
  <c r="P39" i="1" s="1"/>
  <c r="O17" i="1"/>
  <c r="O33" i="1"/>
  <c r="J10" i="1"/>
  <c r="P10" i="1" s="1"/>
  <c r="J15" i="1"/>
  <c r="P15" i="1" s="1"/>
  <c r="J20" i="1"/>
  <c r="P20" i="1" s="1"/>
  <c r="J26" i="1"/>
  <c r="P26" i="1" s="1"/>
  <c r="J31" i="1"/>
  <c r="P31" i="1" s="1"/>
  <c r="J36" i="1"/>
  <c r="P36" i="1" s="1"/>
  <c r="J42" i="1"/>
  <c r="P42" i="1" s="1"/>
  <c r="O25" i="1"/>
  <c r="O41" i="1"/>
  <c r="J11" i="1"/>
  <c r="P11" i="1" s="1"/>
  <c r="J19" i="1"/>
  <c r="P19" i="1" s="1"/>
  <c r="J27" i="1"/>
  <c r="P27" i="1" s="1"/>
  <c r="J35" i="1"/>
  <c r="P35" i="1" s="1"/>
  <c r="J43" i="1"/>
  <c r="P43" i="1" s="1"/>
  <c r="J13" i="1"/>
  <c r="P13" i="1" s="1"/>
  <c r="J21" i="1"/>
  <c r="P21" i="1" s="1"/>
  <c r="J29" i="1"/>
  <c r="P29" i="1" s="1"/>
  <c r="J37" i="1"/>
  <c r="P37" i="1" s="1"/>
  <c r="J45" i="1"/>
  <c r="P45" i="1" s="1"/>
  <c r="J14" i="1"/>
  <c r="P14" i="1" s="1"/>
  <c r="J22" i="1"/>
  <c r="P22" i="1" s="1"/>
  <c r="J30" i="1"/>
  <c r="P30" i="1" s="1"/>
  <c r="J38" i="1"/>
  <c r="P38" i="1" s="1"/>
  <c r="J16" i="1"/>
  <c r="P16" i="1" s="1"/>
  <c r="J24" i="1"/>
  <c r="P24" i="1" s="1"/>
  <c r="J32" i="1"/>
  <c r="P32" i="1" s="1"/>
  <c r="J40" i="1"/>
  <c r="P40" i="1" s="1"/>
  <c r="P12" i="1"/>
  <c r="F46" i="1"/>
  <c r="O46" i="1" l="1"/>
  <c r="P46" i="1"/>
  <c r="J46" i="1"/>
  <c r="E27" i="12"/>
  <c r="H27" i="12" s="1"/>
  <c r="E26" i="12"/>
  <c r="H26" i="12" s="1"/>
  <c r="E25" i="12"/>
  <c r="H25" i="12" s="1"/>
  <c r="E24" i="12"/>
  <c r="H24" i="12" s="1"/>
  <c r="E23" i="12"/>
  <c r="H23" i="12" s="1"/>
  <c r="G28" i="12"/>
  <c r="F28" i="12"/>
  <c r="D28" i="12"/>
  <c r="C28" i="12"/>
  <c r="F14" i="12"/>
  <c r="F13" i="12"/>
  <c r="F12" i="12"/>
  <c r="F11" i="12"/>
  <c r="F10" i="12"/>
  <c r="F9" i="12"/>
  <c r="F8" i="12"/>
  <c r="F7" i="12"/>
  <c r="E15" i="12"/>
  <c r="D15" i="12"/>
  <c r="E28" i="12" l="1"/>
  <c r="H28" i="12"/>
  <c r="F15" i="12"/>
  <c r="F5" i="8" l="1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<sst xmlns="http://schemas.openxmlformats.org/spreadsheetml/2006/main" count="1074" uniqueCount="915">
  <si>
    <t>S/n</t>
  </si>
  <si>
    <t>No. of LGCs</t>
  </si>
  <si>
    <t>Gross Total</t>
  </si>
  <si>
    <t>External Debt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</si>
  <si>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</si>
  <si>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</si>
  <si>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</si>
  <si>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</si>
  <si>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</si>
  <si>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</si>
  <si>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</si>
  <si>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</si>
  <si>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</si>
  <si>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</si>
  <si>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</si>
  <si>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</si>
  <si>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</si>
  <si>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</si>
  <si>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t>Deductions</t>
  </si>
  <si>
    <t>Total Gross Amount</t>
  </si>
  <si>
    <t>13% Share of Derivation (Net)</t>
  </si>
  <si>
    <t>Payment for Fertilizer, State Water Supply Project, State Agricultural Project and National Fadama Project</t>
  </si>
  <si>
    <t>Exchange Gain Difference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</si>
  <si>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</si>
  <si>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</si>
  <si>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</si>
  <si>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</si>
  <si>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</si>
  <si>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</si>
  <si>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</si>
  <si>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</si>
  <si>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</si>
  <si>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</si>
  <si>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</si>
  <si>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</si>
  <si>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</si>
  <si>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</si>
  <si>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</si>
  <si>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</si>
  <si>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</si>
  <si>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</si>
  <si>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</si>
  <si>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</si>
  <si>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</si>
  <si>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</si>
  <si>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</si>
  <si>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</si>
  <si>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</si>
  <si>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</si>
  <si>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</si>
  <si>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</si>
  <si>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</si>
  <si>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</si>
  <si>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</si>
  <si>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</si>
  <si>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</si>
  <si>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</si>
  <si>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</si>
  <si>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</si>
  <si>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</si>
  <si>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</si>
  <si>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</si>
  <si>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</si>
  <si>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</si>
  <si>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</si>
  <si>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</si>
  <si>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</si>
  <si>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</si>
  <si>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</si>
  <si>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</si>
  <si>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</si>
  <si>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</si>
  <si>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</si>
  <si>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</si>
  <si>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</si>
  <si>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</si>
  <si>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</si>
  <si>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</si>
  <si>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</si>
  <si>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</si>
  <si>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</si>
  <si>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</si>
  <si>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</si>
  <si>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</si>
  <si>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</si>
  <si>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</si>
  <si>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</si>
  <si>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</si>
  <si>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</si>
  <si>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</si>
  <si>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</si>
  <si>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</si>
  <si>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</si>
  <si>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</si>
  <si>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</si>
  <si>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</si>
  <si>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</si>
  <si>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</si>
  <si>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</si>
  <si>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</si>
  <si>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</si>
  <si>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</si>
  <si>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</si>
  <si>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</si>
  <si>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</si>
  <si>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</si>
  <si>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</si>
  <si>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</si>
  <si>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</si>
  <si>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</si>
  <si>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</si>
  <si>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</si>
  <si>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</si>
  <si>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</si>
  <si>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</si>
  <si>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</si>
  <si>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</si>
  <si>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</si>
  <si>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</si>
  <si>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</si>
  <si>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</si>
  <si>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</si>
  <si>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</si>
  <si>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</si>
  <si>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</si>
  <si>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</si>
  <si>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</si>
  <si>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</si>
  <si>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</si>
  <si>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</si>
  <si>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</si>
  <si>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</si>
  <si>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</si>
  <si>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</si>
  <si>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</si>
  <si>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</si>
  <si>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</si>
  <si>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</si>
  <si>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</si>
  <si>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</si>
  <si>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</si>
  <si>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</si>
  <si>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</si>
  <si>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</si>
  <si>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</si>
  <si>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</si>
  <si>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</si>
  <si>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</si>
  <si>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</si>
  <si>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</si>
  <si>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</si>
  <si>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</si>
  <si>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</si>
  <si>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</si>
  <si>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</si>
  <si>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</si>
  <si>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</si>
  <si>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</si>
  <si>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</si>
  <si>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</si>
  <si>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</si>
  <si>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</si>
  <si>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</si>
  <si>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</si>
  <si>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</si>
  <si>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</si>
  <si>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</si>
  <si>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</si>
  <si>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</si>
  <si>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</si>
  <si>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</si>
  <si>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</si>
  <si>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</si>
  <si>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</si>
  <si>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</si>
  <si>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</si>
  <si>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</si>
  <si>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</si>
  <si>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</si>
  <si>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</si>
  <si>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</si>
  <si>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</si>
  <si>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</si>
  <si>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</si>
  <si>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</si>
  <si>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</si>
  <si>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</si>
  <si>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</si>
  <si>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</si>
  <si>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</si>
  <si>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</si>
  <si>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</si>
  <si>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</si>
  <si>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</si>
  <si>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</si>
  <si>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</si>
  <si>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</si>
  <si>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</si>
  <si>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</si>
  <si>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</si>
  <si>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</si>
  <si>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</si>
  <si>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</si>
  <si>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</si>
  <si>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</si>
  <si>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</si>
  <si>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</si>
  <si>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</si>
  <si>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</si>
  <si>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</si>
  <si>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</si>
  <si>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</si>
  <si>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</si>
  <si>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</si>
  <si>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</si>
  <si>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</si>
  <si>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</si>
  <si>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</si>
  <si>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</si>
  <si>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</si>
  <si>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</si>
  <si>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</si>
  <si>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</si>
  <si>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</si>
  <si>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</si>
  <si>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</si>
  <si>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</si>
  <si>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</si>
  <si>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</si>
  <si>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</si>
  <si>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</si>
  <si>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</si>
  <si>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</si>
  <si>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</si>
  <si>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</si>
  <si>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</si>
  <si>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</si>
  <si>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</si>
  <si>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</si>
  <si>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</si>
  <si>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</si>
  <si>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</si>
  <si>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</si>
  <si>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</si>
  <si>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</si>
  <si>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</si>
  <si>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</si>
  <si>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</si>
  <si>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</si>
  <si>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</si>
  <si>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</si>
  <si>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</si>
  <si>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</si>
  <si>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</si>
  <si>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</si>
  <si>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</si>
  <si>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</si>
  <si>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</si>
  <si>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</si>
  <si>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</si>
  <si>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</si>
  <si>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</si>
  <si>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</si>
  <si>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</si>
  <si>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</si>
  <si>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</si>
  <si>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</si>
  <si>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</si>
  <si>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</si>
  <si>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</si>
  <si>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</si>
  <si>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</si>
  <si>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</si>
  <si>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</si>
  <si>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</si>
  <si>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</si>
  <si>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</si>
  <si>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</si>
  <si>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</si>
  <si>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</si>
  <si>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</si>
  <si>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</si>
  <si>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</si>
  <si>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</si>
  <si>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</si>
  <si>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</si>
  <si>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</si>
  <si>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</si>
  <si>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</si>
  <si>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</si>
  <si>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</si>
  <si>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</si>
  <si>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</si>
  <si>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</si>
  <si>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</si>
  <si>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</si>
  <si>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</si>
  <si>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</si>
  <si>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</si>
  <si>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</si>
  <si>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</si>
  <si>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</si>
  <si>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</si>
  <si>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</si>
  <si>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</si>
  <si>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</si>
  <si>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</si>
  <si>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</si>
  <si>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</si>
  <si>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</si>
  <si>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</si>
  <si>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</si>
  <si>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</si>
  <si>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</si>
  <si>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</si>
  <si>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</si>
  <si>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</si>
  <si>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</si>
  <si>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</si>
  <si>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</si>
  <si>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</si>
  <si>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</si>
  <si>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</si>
  <si>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</si>
  <si>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</si>
  <si>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</si>
  <si>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</si>
  <si>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</si>
  <si>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</si>
  <si>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</si>
  <si>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</si>
  <si>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</si>
  <si>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</si>
  <si>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</si>
  <si>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</si>
  <si>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</si>
  <si>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</si>
  <si>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</si>
  <si>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</si>
  <si>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</si>
  <si>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</si>
  <si>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</si>
  <si>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</si>
  <si>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</si>
  <si>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</si>
  <si>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</si>
  <si>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</si>
  <si>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</si>
  <si>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</si>
  <si>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</si>
  <si>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</si>
  <si>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</si>
  <si>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</si>
  <si>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</si>
  <si>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</si>
  <si>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</si>
  <si>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</si>
  <si>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</si>
  <si>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</si>
  <si>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</si>
  <si>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</si>
  <si>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</si>
  <si>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</si>
  <si>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</si>
  <si>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</si>
  <si>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</si>
  <si>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</si>
  <si>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</si>
  <si>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</si>
  <si>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</si>
  <si>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</si>
  <si>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</si>
  <si>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</si>
  <si>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</si>
  <si>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</si>
  <si>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</si>
  <si>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</si>
  <si>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</si>
  <si>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</si>
  <si>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</si>
  <si>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</si>
  <si>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</si>
  <si>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</si>
  <si>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</si>
  <si>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</si>
  <si>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</si>
  <si>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</si>
  <si>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</si>
  <si>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</si>
  <si>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</si>
  <si>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</si>
  <si>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</si>
  <si>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</si>
  <si>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</si>
  <si>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</si>
  <si>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</si>
  <si>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</si>
  <si>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</si>
  <si>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</si>
  <si>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</si>
  <si>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</si>
  <si>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</si>
  <si>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</si>
  <si>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</si>
  <si>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</si>
  <si>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</si>
  <si>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</si>
  <si>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</si>
  <si>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</si>
  <si>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</si>
  <si>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</si>
  <si>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</si>
  <si>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</si>
  <si>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</si>
  <si>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</si>
  <si>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</si>
  <si>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</si>
  <si>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</si>
  <si>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</si>
  <si>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</si>
  <si>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</si>
  <si>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</si>
  <si>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</si>
  <si>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</si>
  <si>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</si>
  <si>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</si>
  <si>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</si>
  <si>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</si>
  <si>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</si>
  <si>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</si>
  <si>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</si>
  <si>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</si>
  <si>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</si>
  <si>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</si>
  <si>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</si>
  <si>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</si>
  <si>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</si>
  <si>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</si>
  <si>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</si>
  <si>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</si>
  <si>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</si>
  <si>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</si>
  <si>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</si>
  <si>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</si>
  <si>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</si>
  <si>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</si>
  <si>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</si>
  <si>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</si>
  <si>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</si>
  <si>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</si>
  <si>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</si>
  <si>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</si>
  <si>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</si>
  <si>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</si>
  <si>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</si>
  <si>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</si>
  <si>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</si>
  <si>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</si>
  <si>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</si>
  <si>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</si>
  <si>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</si>
  <si>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</si>
  <si>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</si>
  <si>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</si>
  <si>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</si>
  <si>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</si>
  <si>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</si>
  <si>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</si>
  <si>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</si>
  <si>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</si>
  <si>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</si>
  <si>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</si>
  <si>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</si>
  <si>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</si>
  <si>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</si>
  <si>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</si>
  <si>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</si>
  <si>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</si>
  <si>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</si>
  <si>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</si>
  <si>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</si>
  <si>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</si>
  <si>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</si>
  <si>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</si>
  <si>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</si>
  <si>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</si>
  <si>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</si>
  <si>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</si>
  <si>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</si>
  <si>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</si>
  <si>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</si>
  <si>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</si>
  <si>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</si>
  <si>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</si>
  <si>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</si>
  <si>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</si>
  <si>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</si>
  <si>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</si>
  <si>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</si>
  <si>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</si>
  <si>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</si>
  <si>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</si>
  <si>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</si>
  <si>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</si>
  <si>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</si>
  <si>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</si>
  <si>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</si>
  <si>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</si>
  <si>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</si>
  <si>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</si>
  <si>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</si>
  <si>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</si>
  <si>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</si>
  <si>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</si>
  <si>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</si>
  <si>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</si>
  <si>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</si>
  <si>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</si>
  <si>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</si>
  <si>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</si>
  <si>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</si>
  <si>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</si>
  <si>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</si>
  <si>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</si>
  <si>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</si>
  <si>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</si>
  <si>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</si>
  <si>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</si>
  <si>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</si>
  <si>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</si>
  <si>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</si>
  <si>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</si>
  <si>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</si>
  <si>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</si>
  <si>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</si>
  <si>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</si>
  <si>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</si>
  <si>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</si>
  <si>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</si>
  <si>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</si>
  <si>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</si>
  <si>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</si>
  <si>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</si>
  <si>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</si>
  <si>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</si>
  <si>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</si>
  <si>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</si>
  <si>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</si>
  <si>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</si>
  <si>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</si>
  <si>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</si>
  <si>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</si>
  <si>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</si>
  <si>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</si>
  <si>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</si>
  <si>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</si>
  <si>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</si>
  <si>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</si>
  <si>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</si>
  <si>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</si>
  <si>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</si>
  <si>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</si>
  <si>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</si>
  <si>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</si>
  <si>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</si>
  <si>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</si>
  <si>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</si>
  <si>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</si>
  <si>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</si>
  <si>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</si>
  <si>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</si>
  <si>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</si>
  <si>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</si>
  <si>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</si>
  <si>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</si>
  <si>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</si>
  <si>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</si>
  <si>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</si>
  <si>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</si>
  <si>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</si>
  <si>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</si>
  <si>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</si>
  <si>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</si>
  <si>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</si>
  <si>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</si>
  <si>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</si>
  <si>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</si>
  <si>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</si>
  <si>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</si>
  <si>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</si>
  <si>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</si>
  <si>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</si>
  <si>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</si>
  <si>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</si>
  <si>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</si>
  <si>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</si>
  <si>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</si>
  <si>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</si>
  <si>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</si>
  <si>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</si>
  <si>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</si>
  <si>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</si>
  <si>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</si>
  <si>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</si>
  <si>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</si>
  <si>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</si>
  <si>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</si>
  <si>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</si>
  <si>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</si>
  <si>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</si>
  <si>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</si>
  <si>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</si>
  <si>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</si>
  <si>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</si>
  <si>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</si>
  <si>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</si>
  <si>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</si>
  <si>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</si>
  <si>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</si>
  <si>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</si>
  <si>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</si>
  <si>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</si>
  <si>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</si>
  <si>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</si>
  <si>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</si>
  <si>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</si>
  <si>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</si>
  <si>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</si>
  <si>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</si>
  <si>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</si>
  <si>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</si>
  <si>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</si>
  <si>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</si>
  <si>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</si>
  <si>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</si>
  <si>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</si>
  <si>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</si>
  <si>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</si>
  <si>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</si>
  <si>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</si>
  <si>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</si>
  <si>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</si>
  <si>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</si>
  <si>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</si>
  <si>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</si>
  <si>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</si>
  <si>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</si>
  <si>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</si>
  <si>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</si>
  <si>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</si>
  <si>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</si>
  <si>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</si>
  <si>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</si>
  <si>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</si>
  <si>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</si>
  <si>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</si>
  <si>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</si>
  <si>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</si>
  <si>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</si>
  <si>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</si>
  <si>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</si>
  <si>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</si>
  <si>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</si>
  <si>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</si>
  <si>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</si>
  <si>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</si>
  <si>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</si>
  <si>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</si>
  <si>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</si>
  <si>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</si>
  <si>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</si>
  <si>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</si>
  <si>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</si>
  <si>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</si>
  <si>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</si>
  <si>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</si>
  <si>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</si>
  <si>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</si>
  <si>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</si>
  <si>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</si>
  <si>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</si>
  <si>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</si>
  <si>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</si>
  <si>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</si>
  <si>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</si>
  <si>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</si>
  <si>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</si>
  <si>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</si>
  <si>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</si>
  <si>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</si>
  <si>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</si>
  <si>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</si>
  <si>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</si>
  <si>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</si>
  <si>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</si>
  <si>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</si>
  <si>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</si>
  <si>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</si>
  <si>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</si>
  <si>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</si>
  <si>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</si>
  <si>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</si>
  <si>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</si>
  <si>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</si>
  <si>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</si>
  <si>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</si>
  <si>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</si>
  <si>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</si>
  <si>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</si>
  <si>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</si>
  <si>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</si>
  <si>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</si>
  <si>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</si>
  <si>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</si>
  <si>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</si>
  <si>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</si>
  <si>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</si>
  <si>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</si>
  <si>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</si>
  <si>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</si>
  <si>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</si>
  <si>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</si>
  <si>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</si>
  <si>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</si>
  <si>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</si>
  <si>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</si>
  <si>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</si>
  <si>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</si>
  <si>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</si>
  <si>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</si>
  <si>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</si>
  <si>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</si>
  <si>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</si>
  <si>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</si>
  <si>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</si>
  <si>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</si>
  <si>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</si>
  <si>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</si>
  <si>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</si>
  <si>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</si>
  <si>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</si>
  <si>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</si>
  <si>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</si>
  <si>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</si>
  <si>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</si>
  <si>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</si>
  <si>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</si>
  <si>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</si>
  <si>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</si>
  <si>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</si>
  <si>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</si>
  <si>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</si>
  <si>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</si>
  <si>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</si>
  <si>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</si>
  <si>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</si>
  <si>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</si>
  <si>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</si>
  <si>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</si>
  <si>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</si>
  <si>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</si>
  <si>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</si>
  <si>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</si>
  <si>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</si>
  <si>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</si>
  <si>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</si>
  <si>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</si>
  <si>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</si>
  <si>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</si>
  <si>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</si>
  <si>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</si>
  <si>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</si>
  <si>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</si>
  <si>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</si>
  <si>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</si>
  <si>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</si>
  <si>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</si>
  <si>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</si>
  <si>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</si>
  <si>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</si>
  <si>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</si>
  <si>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</si>
  <si>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</si>
  <si>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</si>
  <si>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</si>
  <si>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</si>
  <si>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</si>
  <si>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</si>
  <si>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</si>
  <si>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</si>
  <si>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</si>
  <si>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</si>
  <si>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</si>
  <si>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</si>
  <si>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</si>
  <si>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</si>
  <si>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</si>
  <si>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</si>
  <si>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</si>
  <si>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</si>
  <si>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</si>
  <si>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</si>
  <si>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</si>
  <si>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</si>
  <si>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</si>
  <si>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</si>
  <si>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</si>
  <si>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</si>
  <si>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</si>
  <si>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</si>
  <si>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</si>
  <si>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</si>
  <si>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</si>
  <si>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</si>
  <si>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</si>
  <si>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</si>
  <si>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</si>
  <si>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</si>
  <si>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</si>
  <si>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</si>
  <si>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</si>
  <si>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</si>
  <si>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</si>
  <si>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</si>
  <si>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</si>
  <si>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</si>
  <si>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</si>
  <si>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</si>
  <si>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</si>
  <si>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</si>
  <si>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</si>
  <si>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</si>
  <si>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</si>
  <si>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</si>
  <si>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</si>
  <si>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</si>
  <si>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</si>
  <si>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</si>
  <si>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</si>
  <si>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</si>
  <si>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</si>
  <si>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</si>
  <si>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</si>
  <si>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</si>
  <si>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</si>
  <si>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</si>
  <si>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</si>
  <si>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</si>
  <si>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</si>
  <si>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</si>
  <si>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</si>
  <si>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</si>
  <si>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</si>
  <si>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</si>
  <si>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</si>
  <si>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</si>
  <si>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</si>
  <si>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</si>
  <si>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</si>
  <si>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</si>
  <si>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</si>
  <si>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</si>
  <si>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</si>
  <si>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</si>
  <si>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</si>
  <si>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</si>
  <si>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</si>
  <si>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</si>
  <si>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</si>
  <si>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</si>
  <si>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</si>
  <si>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</si>
  <si>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</si>
  <si>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</si>
  <si>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</si>
  <si>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</si>
  <si>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</si>
  <si>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Distribution  of Exchange Gain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</si>
  <si>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</si>
  <si>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</si>
  <si>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</si>
  <si>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</si>
  <si>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</si>
  <si>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</si>
  <si>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</si>
  <si>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</si>
  <si>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</si>
  <si>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</si>
  <si>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Check!!</t>
  </si>
  <si>
    <t>4= 2-3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</si>
  <si>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</si>
  <si>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</si>
  <si>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</si>
  <si>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</si>
  <si>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</si>
  <si>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</si>
  <si>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</si>
  <si>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Cost of Collections - FIRS</t>
  </si>
  <si>
    <t>Cost of Collection - DPR</t>
  </si>
  <si>
    <t>₦</t>
  </si>
  <si>
    <t>Summary of Gross Revenue Allocation by Federation Account Allocation Committee for the Month of April, 2019 Shared in May, 2019</t>
  </si>
  <si>
    <t>Distribution of Revenue Allocation to FGN by Federation Account Allocation Committee for the Month of April, 2019 Shared in May, 2019</t>
  </si>
  <si>
    <t>Transfer to Excess ECA</t>
  </si>
  <si>
    <t>7=4+5+6</t>
  </si>
  <si>
    <t>Distribution of Revenue Allocation to State Governments by Federation Account Allocation Committee for the month of April,2019 Shared in May, 2019</t>
  </si>
  <si>
    <t>Net VAT Allocation</t>
  </si>
  <si>
    <t>Exchange Gain</t>
  </si>
  <si>
    <t>FCT, ABUJA</t>
  </si>
  <si>
    <t>Total LGCs</t>
  </si>
  <si>
    <t>15=6+11+12</t>
  </si>
  <si>
    <t>7(3+4+5+6)</t>
  </si>
  <si>
    <t>Summary of Distribution of Revenue Allocation to Local Government Councils by Federation Account Allocation Committee for the month of April, 2019 Shared in May, 2019</t>
  </si>
  <si>
    <t>Distribution of Revenue Allocation to Local Government Councils by Federation Account Allocation Committee for the Month of April, 2019 Shared in May, 2019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</si>
  <si>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 Salary Bailout,</t>
    </r>
  </si>
  <si>
    <t>16=10+11+14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</si>
</sst>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\N#,##0.00;&quot;-N&quot;#,##0.00"/>
    <numFmt numFmtId="166" formatCode="_(* #,##0_);_(* \(#,##0\);_(* &quot;-&quot;??_);_(@_)"/>
  </numFmts>
  <fonts count="3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u/>
      <sz val="20"/>
      <name val="Arial"/>
      <family val="2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2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u/>
      <sz val="13"/>
      <name val="Times New Roman"/>
      <family val="1"/>
    </font>
    <font>
      <b/>
      <u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i/>
      <sz val="22"/>
      <name val="Times New Roman"/>
      <family val="1"/>
    </font>
    <font>
      <b/>
      <i/>
      <sz val="2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4" fillId="0" borderId="0"/>
    <xf numFmtId="0" fontId="13" fillId="0" borderId="0"/>
  </cellStyleXfs>
  <cellXfs count="14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164" fontId="0" fillId="0" borderId="1" xfId="1" applyFont="1" applyBorder="1"/>
    <xf numFmtId="164" fontId="0" fillId="0" borderId="1" xfId="0" applyNumberFormat="1" applyBorder="1"/>
    <xf numFmtId="40" fontId="0" fillId="0" borderId="1" xfId="0" applyNumberFormat="1" applyBorder="1"/>
    <xf numFmtId="164" fontId="2" fillId="0" borderId="1" xfId="0" applyNumberFormat="1" applyFont="1" applyBorder="1"/>
    <xf numFmtId="164" fontId="0" fillId="0" borderId="2" xfId="1" applyFont="1" applyBorder="1"/>
    <xf numFmtId="164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164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164" fontId="2" fillId="0" borderId="3" xfId="1" applyFont="1" applyBorder="1"/>
    <xf numFmtId="164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164" fontId="0" fillId="0" borderId="0" xfId="0" applyNumberFormat="1"/>
    <xf numFmtId="43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0" fontId="0" fillId="3" borderId="0" xfId="0" applyFill="1" applyProtection="1">
      <protection locked="0"/>
    </xf>
    <xf numFmtId="17" fontId="0" fillId="0" borderId="0" xfId="0" applyNumberFormat="1"/>
    <xf numFmtId="17" fontId="6" fillId="3" borderId="0" xfId="0" applyNumberFormat="1" applyFont="1" applyFill="1" applyAlignment="1"/>
    <xf numFmtId="2" fontId="0" fillId="0" borderId="0" xfId="0" applyNumberFormat="1"/>
    <xf numFmtId="0" fontId="6" fillId="0" borderId="0" xfId="0" applyFont="1" applyAlignment="1"/>
    <xf numFmtId="0" fontId="0" fillId="0" borderId="0" xfId="0" applyAlignment="1"/>
    <xf numFmtId="0" fontId="16" fillId="0" borderId="0" xfId="0" applyFont="1" applyBorder="1" applyAlignment="1"/>
    <xf numFmtId="164" fontId="17" fillId="0" borderId="1" xfId="1" applyFont="1" applyFill="1" applyBorder="1" applyAlignment="1">
      <alignment horizontal="right" wrapText="1"/>
    </xf>
    <xf numFmtId="164" fontId="18" fillId="0" borderId="1" xfId="1" applyFont="1" applyFill="1" applyBorder="1" applyAlignment="1">
      <alignment horizontal="right" wrapText="1"/>
    </xf>
    <xf numFmtId="164" fontId="19" fillId="0" borderId="1" xfId="1" applyFont="1" applyFill="1" applyBorder="1" applyAlignment="1"/>
    <xf numFmtId="164" fontId="21" fillId="0" borderId="1" xfId="1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21" fillId="0" borderId="5" xfId="1" applyFont="1" applyFill="1" applyBorder="1" applyAlignment="1">
      <alignment horizontal="right" wrapText="1"/>
    </xf>
    <xf numFmtId="164" fontId="17" fillId="0" borderId="0" xfId="1" applyFont="1" applyFill="1" applyBorder="1" applyAlignment="1">
      <alignment horizontal="right" wrapText="1"/>
    </xf>
    <xf numFmtId="164" fontId="21" fillId="0" borderId="0" xfId="1" applyFont="1" applyFill="1" applyBorder="1" applyAlignment="1">
      <alignment horizontal="right" wrapText="1"/>
    </xf>
    <xf numFmtId="164" fontId="17" fillId="0" borderId="5" xfId="1" applyFont="1" applyFill="1" applyBorder="1" applyAlignment="1">
      <alignment horizontal="right" wrapText="1"/>
    </xf>
    <xf numFmtId="0" fontId="23" fillId="0" borderId="0" xfId="0" applyFont="1"/>
    <xf numFmtId="0" fontId="24" fillId="0" borderId="0" xfId="0" applyFont="1" applyAlignment="1">
      <alignment horizontal="right"/>
    </xf>
    <xf numFmtId="0" fontId="23" fillId="0" borderId="0" xfId="0" applyFont="1" applyAlignment="1"/>
    <xf numFmtId="0" fontId="26" fillId="0" borderId="0" xfId="0" applyFont="1" applyAlignment="1"/>
    <xf numFmtId="0" fontId="24" fillId="0" borderId="10" xfId="0" applyFont="1" applyBorder="1" applyAlignment="1">
      <alignment horizontal="center"/>
    </xf>
    <xf numFmtId="0" fontId="24" fillId="0" borderId="10" xfId="0" applyFont="1" applyBorder="1" applyAlignment="1"/>
    <xf numFmtId="0" fontId="24" fillId="0" borderId="0" xfId="0" applyFont="1" applyBorder="1" applyAlignment="1"/>
    <xf numFmtId="0" fontId="23" fillId="0" borderId="0" xfId="0" applyFont="1" applyBorder="1"/>
    <xf numFmtId="0" fontId="24" fillId="0" borderId="3" xfId="0" applyFont="1" applyBorder="1" applyAlignment="1">
      <alignment vertical="center"/>
    </xf>
    <xf numFmtId="0" fontId="24" fillId="0" borderId="5" xfId="0" applyFont="1" applyBorder="1" applyAlignment="1">
      <alignment horizontal="center"/>
    </xf>
    <xf numFmtId="0" fontId="24" fillId="0" borderId="5" xfId="0" applyFont="1" applyBorder="1" applyAlignment="1">
      <alignment horizontal="center" wrapText="1"/>
    </xf>
    <xf numFmtId="0" fontId="24" fillId="0" borderId="1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5" xfId="0" quotePrefix="1" applyFont="1" applyBorder="1" applyAlignment="1">
      <alignment horizontal="center"/>
    </xf>
    <xf numFmtId="0" fontId="24" fillId="0" borderId="1" xfId="0" quotePrefix="1" applyFont="1" applyBorder="1" applyAlignment="1">
      <alignment horizontal="center"/>
    </xf>
    <xf numFmtId="0" fontId="24" fillId="0" borderId="0" xfId="0" quotePrefix="1" applyFont="1" applyBorder="1" applyAlignment="1">
      <alignment horizontal="center"/>
    </xf>
    <xf numFmtId="0" fontId="27" fillId="0" borderId="1" xfId="0" applyFont="1" applyBorder="1"/>
    <xf numFmtId="164" fontId="24" fillId="0" borderId="0" xfId="1" applyFont="1" applyBorder="1" applyAlignment="1"/>
    <xf numFmtId="164" fontId="24" fillId="0" borderId="0" xfId="1" applyFont="1" applyBorder="1" applyAlignment="1">
      <alignment horizontal="center"/>
    </xf>
    <xf numFmtId="0" fontId="27" fillId="0" borderId="1" xfId="0" applyFont="1" applyBorder="1" applyAlignment="1">
      <alignment wrapText="1"/>
    </xf>
    <xf numFmtId="0" fontId="28" fillId="0" borderId="0" xfId="0" applyFont="1"/>
    <xf numFmtId="43" fontId="28" fillId="0" borderId="0" xfId="0" applyNumberFormat="1" applyFont="1" applyAlignment="1">
      <alignment horizontal="right"/>
    </xf>
    <xf numFmtId="165" fontId="15" fillId="0" borderId="11" xfId="3" applyNumberFormat="1" applyFont="1" applyFill="1" applyBorder="1" applyAlignment="1">
      <alignment horizontal="right" wrapText="1"/>
    </xf>
    <xf numFmtId="164" fontId="24" fillId="0" borderId="0" xfId="1" applyFont="1" applyAlignment="1">
      <alignment horizontal="center"/>
    </xf>
    <xf numFmtId="43" fontId="24" fillId="0" borderId="0" xfId="0" applyNumberFormat="1" applyFont="1" applyAlignment="1">
      <alignment horizontal="right"/>
    </xf>
    <xf numFmtId="164" fontId="23" fillId="0" borderId="0" xfId="0" applyNumberFormat="1" applyFont="1" applyBorder="1"/>
    <xf numFmtId="164" fontId="23" fillId="0" borderId="0" xfId="0" applyNumberFormat="1" applyFont="1"/>
    <xf numFmtId="164" fontId="23" fillId="0" borderId="0" xfId="0" applyNumberFormat="1" applyFont="1" applyFill="1"/>
    <xf numFmtId="0" fontId="23" fillId="0" borderId="0" xfId="0" applyFont="1" applyFill="1"/>
    <xf numFmtId="43" fontId="23" fillId="0" borderId="0" xfId="0" applyNumberFormat="1" applyFont="1" applyBorder="1"/>
    <xf numFmtId="0" fontId="30" fillId="0" borderId="0" xfId="0" applyFont="1" applyFill="1" applyBorder="1"/>
    <xf numFmtId="0" fontId="29" fillId="0" borderId="0" xfId="0" applyFont="1"/>
    <xf numFmtId="0" fontId="28" fillId="0" borderId="0" xfId="0" applyFont="1" applyBorder="1"/>
    <xf numFmtId="0" fontId="24" fillId="0" borderId="1" xfId="0" applyFont="1" applyBorder="1" applyAlignment="1">
      <alignment horizontal="center" wrapText="1"/>
    </xf>
    <xf numFmtId="0" fontId="24" fillId="0" borderId="7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0" fontId="28" fillId="0" borderId="1" xfId="0" applyFont="1" applyBorder="1"/>
    <xf numFmtId="0" fontId="28" fillId="0" borderId="1" xfId="0" applyFont="1" applyBorder="1" applyAlignment="1"/>
    <xf numFmtId="164" fontId="28" fillId="0" borderId="1" xfId="1" applyFont="1" applyBorder="1"/>
    <xf numFmtId="164" fontId="28" fillId="0" borderId="6" xfId="1" applyFont="1" applyBorder="1"/>
    <xf numFmtId="164" fontId="28" fillId="0" borderId="0" xfId="0" applyNumberFormat="1" applyFont="1" applyBorder="1"/>
    <xf numFmtId="0" fontId="24" fillId="0" borderId="5" xfId="0" applyFont="1" applyBorder="1" applyAlignment="1"/>
    <xf numFmtId="164" fontId="24" fillId="0" borderId="12" xfId="1" applyFont="1" applyBorder="1"/>
    <xf numFmtId="164" fontId="24" fillId="0" borderId="0" xfId="1" applyFont="1" applyBorder="1"/>
    <xf numFmtId="166" fontId="36" fillId="0" borderId="1" xfId="1" applyNumberFormat="1" applyFont="1" applyBorder="1" applyAlignment="1">
      <alignment horizontal="left"/>
    </xf>
    <xf numFmtId="166" fontId="36" fillId="0" borderId="1" xfId="1" applyNumberFormat="1" applyFont="1" applyBorder="1" applyAlignment="1">
      <alignment horizontal="left" vertical="top"/>
    </xf>
    <xf numFmtId="164" fontId="36" fillId="0" borderId="1" xfId="1" applyFont="1" applyBorder="1" applyAlignment="1">
      <alignment horizontal="left" vertical="top"/>
    </xf>
    <xf numFmtId="164" fontId="36" fillId="0" borderId="1" xfId="1" applyFont="1" applyBorder="1" applyAlignment="1">
      <alignment horizontal="center"/>
    </xf>
    <xf numFmtId="164" fontId="37" fillId="0" borderId="1" xfId="1" applyFont="1" applyBorder="1"/>
    <xf numFmtId="164" fontId="37" fillId="0" borderId="1" xfId="1" applyFont="1" applyBorder="1" applyAlignment="1">
      <alignment wrapText="1"/>
    </xf>
    <xf numFmtId="164" fontId="37" fillId="0" borderId="1" xfId="1" applyFont="1" applyBorder="1" applyAlignment="1">
      <alignment horizontal="center" wrapText="1"/>
    </xf>
    <xf numFmtId="164" fontId="37" fillId="0" borderId="1" xfId="1" applyFont="1" applyBorder="1" applyAlignment="1">
      <alignment horizontal="center"/>
    </xf>
    <xf numFmtId="0" fontId="20" fillId="4" borderId="8" xfId="2" applyFont="1" applyFill="1" applyBorder="1" applyAlignment="1">
      <alignment horizontal="center" wrapText="1"/>
    </xf>
    <xf numFmtId="164" fontId="27" fillId="0" borderId="1" xfId="1" applyFont="1" applyBorder="1"/>
    <xf numFmtId="0" fontId="27" fillId="0" borderId="5" xfId="0" quotePrefix="1" applyFont="1" applyBorder="1" applyAlignment="1">
      <alignment horizontal="center"/>
    </xf>
    <xf numFmtId="166" fontId="28" fillId="0" borderId="1" xfId="1" applyNumberFormat="1" applyFont="1" applyBorder="1" applyAlignment="1">
      <alignment horizontal="left"/>
    </xf>
    <xf numFmtId="166" fontId="28" fillId="0" borderId="1" xfId="1" applyNumberFormat="1" applyFont="1" applyBorder="1"/>
    <xf numFmtId="164" fontId="36" fillId="0" borderId="1" xfId="1" applyFont="1" applyBorder="1"/>
    <xf numFmtId="164" fontId="24" fillId="0" borderId="1" xfId="1" applyFont="1" applyBorder="1"/>
    <xf numFmtId="0" fontId="5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5" fillId="0" borderId="0" xfId="0" applyFont="1" applyBorder="1" applyAlignment="1">
      <alignment horizontal="left" wrapText="1"/>
    </xf>
    <xf numFmtId="0" fontId="26" fillId="0" borderId="0" xfId="0" applyFont="1" applyAlignment="1">
      <alignment horizontal="left"/>
    </xf>
    <xf numFmtId="0" fontId="31" fillId="0" borderId="0" xfId="0" applyFont="1" applyAlignment="1">
      <alignment horizontal="left" wrapText="1"/>
    </xf>
    <xf numFmtId="0" fontId="3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/>
    </xf>
    <xf numFmtId="164" fontId="34" fillId="0" borderId="5" xfId="1" applyFont="1" applyBorder="1" applyAlignment="1">
      <alignment horizontal="center"/>
    </xf>
    <xf numFmtId="164" fontId="34" fillId="0" borderId="9" xfId="1" applyFont="1" applyBorder="1" applyAlignment="1">
      <alignment horizontal="center"/>
    </xf>
    <xf numFmtId="164" fontId="34" fillId="0" borderId="2" xfId="1" applyFont="1" applyBorder="1" applyAlignment="1">
      <alignment horizontal="center"/>
    </xf>
    <xf numFmtId="0" fontId="35" fillId="0" borderId="1" xfId="0" applyFont="1" applyBorder="1" applyAlignment="1">
      <alignment horizontal="center" wrapText="1"/>
    </xf>
    <xf numFmtId="166" fontId="28" fillId="0" borderId="1" xfId="1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_FG_1" xfId="3" xr:uid="{00000000-0005-0000-0000-000002000000}"/>
    <cellStyle name="Normal_TOTALDATA_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75" x14ac:dyDescent="0.2"/>
  <cols>
    <col min="2" max="2" width="23" bestFit="1" customWidth="1"/>
    <col min="6" max="6" width="24.5703125" customWidth="1"/>
  </cols>
  <sheetData>
    <row r="1" spans="1:8" ht="23.1" customHeight="1" x14ac:dyDescent="0.2">
      <c r="B1">
        <f ca="1">MONTH(NOW())</f>
        <v>7</v>
      </c>
      <c r="C1">
        <f ca="1">YEAR(NOW())</f>
        <v>2019</v>
      </c>
    </row>
    <row r="2" spans="1:8" ht="23.1" customHeight="1" x14ac:dyDescent="0.2"/>
    <row r="3" spans="1:8" ht="23.1" customHeight="1" x14ac:dyDescent="0.2">
      <c r="B3" t="s">
        <v>796</v>
      </c>
      <c r="F3" t="s">
        <v>797</v>
      </c>
    </row>
    <row r="4" spans="1:8" ht="23.1" customHeight="1" x14ac:dyDescent="0.2">
      <c r="B4" t="s">
        <v>793</v>
      </c>
      <c r="C4" t="s">
        <v>794</v>
      </c>
      <c r="D4" t="s">
        <v>795</v>
      </c>
      <c r="F4" t="s">
        <v>793</v>
      </c>
      <c r="G4" t="s">
        <v>794</v>
      </c>
      <c r="H4" t="s">
        <v>795</v>
      </c>
    </row>
    <row r="5" spans="1:8" ht="23.1" customHeight="1" x14ac:dyDescent="0.2">
      <c r="B5" s="34" t="e">
        <f>IF(G5=1,F5-1,F5)</f>
        <v>#REF!</v>
      </c>
      <c r="C5" s="34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35">
      <c r="B6" s="36" t="e">
        <f>LOOKUP(C5,A8:B19)</f>
        <v>#REF!</v>
      </c>
      <c r="F6" s="36" t="e">
        <f>IF(G5=1,LOOKUP(G5,E8:F19),LOOKUP(G5,A8:B19))</f>
        <v>#REF!</v>
      </c>
    </row>
    <row r="8" spans="1:8" x14ac:dyDescent="0.2">
      <c r="A8">
        <v>1</v>
      </c>
      <c r="B8" s="37" t="e">
        <f>D8&amp;"-"&amp;RIGHT(B$5,2)</f>
        <v>#REF!</v>
      </c>
      <c r="D8" s="35" t="s">
        <v>806</v>
      </c>
      <c r="E8">
        <v>1</v>
      </c>
      <c r="F8" s="37" t="e">
        <f>D8&amp;"-"&amp;RIGHT(F$5,2)</f>
        <v>#REF!</v>
      </c>
    </row>
    <row r="9" spans="1:8" x14ac:dyDescent="0.2">
      <c r="A9">
        <v>2</v>
      </c>
      <c r="B9" s="37" t="e">
        <f t="shared" ref="B9:B19" si="0">D9&amp;"-"&amp;RIGHT(B$5,2)</f>
        <v>#REF!</v>
      </c>
      <c r="D9" s="35" t="s">
        <v>807</v>
      </c>
      <c r="E9">
        <v>2</v>
      </c>
      <c r="F9" s="37" t="e">
        <f t="shared" ref="F9:F19" si="1">D9&amp;"-"&amp;RIGHT(F$5,2)</f>
        <v>#REF!</v>
      </c>
    </row>
    <row r="10" spans="1:8" x14ac:dyDescent="0.2">
      <c r="A10">
        <v>3</v>
      </c>
      <c r="B10" s="37" t="e">
        <f t="shared" si="0"/>
        <v>#REF!</v>
      </c>
      <c r="D10" s="35" t="s">
        <v>808</v>
      </c>
      <c r="E10">
        <v>3</v>
      </c>
      <c r="F10" s="37" t="e">
        <f t="shared" si="1"/>
        <v>#REF!</v>
      </c>
    </row>
    <row r="11" spans="1:8" x14ac:dyDescent="0.2">
      <c r="A11">
        <v>4</v>
      </c>
      <c r="B11" s="37" t="e">
        <f t="shared" si="0"/>
        <v>#REF!</v>
      </c>
      <c r="D11" s="35" t="s">
        <v>809</v>
      </c>
      <c r="E11">
        <v>4</v>
      </c>
      <c r="F11" s="37" t="e">
        <f t="shared" si="1"/>
        <v>#REF!</v>
      </c>
    </row>
    <row r="12" spans="1:8" x14ac:dyDescent="0.2">
      <c r="A12">
        <v>5</v>
      </c>
      <c r="B12" s="37" t="e">
        <f t="shared" si="0"/>
        <v>#REF!</v>
      </c>
      <c r="D12" s="35" t="s">
        <v>798</v>
      </c>
      <c r="E12">
        <v>5</v>
      </c>
      <c r="F12" s="37" t="e">
        <f t="shared" si="1"/>
        <v>#REF!</v>
      </c>
    </row>
    <row r="13" spans="1:8" x14ac:dyDescent="0.2">
      <c r="A13">
        <v>6</v>
      </c>
      <c r="B13" s="37" t="e">
        <f t="shared" si="0"/>
        <v>#REF!</v>
      </c>
      <c r="D13" s="35" t="s">
        <v>799</v>
      </c>
      <c r="E13">
        <v>6</v>
      </c>
      <c r="F13" s="37" t="e">
        <f t="shared" si="1"/>
        <v>#REF!</v>
      </c>
    </row>
    <row r="14" spans="1:8" x14ac:dyDescent="0.2">
      <c r="A14">
        <v>7</v>
      </c>
      <c r="B14" s="37" t="e">
        <f t="shared" si="0"/>
        <v>#REF!</v>
      </c>
      <c r="D14" s="35" t="s">
        <v>800</v>
      </c>
      <c r="E14">
        <v>7</v>
      </c>
      <c r="F14" s="37" t="e">
        <f t="shared" si="1"/>
        <v>#REF!</v>
      </c>
    </row>
    <row r="15" spans="1:8" x14ac:dyDescent="0.2">
      <c r="A15">
        <v>8</v>
      </c>
      <c r="B15" s="37" t="e">
        <f t="shared" si="0"/>
        <v>#REF!</v>
      </c>
      <c r="D15" s="35" t="s">
        <v>801</v>
      </c>
      <c r="E15">
        <v>8</v>
      </c>
      <c r="F15" s="37" t="e">
        <f t="shared" si="1"/>
        <v>#REF!</v>
      </c>
    </row>
    <row r="16" spans="1:8" x14ac:dyDescent="0.2">
      <c r="A16">
        <v>9</v>
      </c>
      <c r="B16" s="37" t="e">
        <f t="shared" si="0"/>
        <v>#REF!</v>
      </c>
      <c r="D16" s="35" t="s">
        <v>802</v>
      </c>
      <c r="E16">
        <v>9</v>
      </c>
      <c r="F16" s="37" t="e">
        <f t="shared" si="1"/>
        <v>#REF!</v>
      </c>
    </row>
    <row r="17" spans="1:6" x14ac:dyDescent="0.2">
      <c r="A17">
        <v>10</v>
      </c>
      <c r="B17" s="37" t="e">
        <f t="shared" si="0"/>
        <v>#REF!</v>
      </c>
      <c r="D17" s="35" t="s">
        <v>803</v>
      </c>
      <c r="E17">
        <v>10</v>
      </c>
      <c r="F17" s="37" t="e">
        <f t="shared" si="1"/>
        <v>#REF!</v>
      </c>
    </row>
    <row r="18" spans="1:6" x14ac:dyDescent="0.2">
      <c r="A18">
        <v>11</v>
      </c>
      <c r="B18" s="37" t="e">
        <f t="shared" si="0"/>
        <v>#REF!</v>
      </c>
      <c r="D18" s="35" t="s">
        <v>804</v>
      </c>
      <c r="E18">
        <v>11</v>
      </c>
      <c r="F18" s="37" t="e">
        <f t="shared" si="1"/>
        <v>#REF!</v>
      </c>
    </row>
    <row r="19" spans="1:6" x14ac:dyDescent="0.2">
      <c r="A19">
        <v>12</v>
      </c>
      <c r="B19" s="37" t="e">
        <f t="shared" si="0"/>
        <v>#REF!</v>
      </c>
      <c r="D19" s="35" t="s">
        <v>805</v>
      </c>
      <c r="E19">
        <v>12</v>
      </c>
      <c r="F19" s="37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8"/>
  <sheetViews>
    <sheetView tabSelected="1" zoomScale="98" zoomScaleNormal="98" workbookViewId="0">
      <selection sqref="A1:XFD1"/>
    </sheetView>
  </sheetViews>
  <sheetFormatPr defaultRowHeight="12.75" x14ac:dyDescent="0.2"/>
  <cols>
    <col min="1" max="1" width="6.28515625" customWidth="1"/>
    <col min="2" max="2" width="40.85546875" customWidth="1"/>
    <col min="3" max="3" width="28.28515625" customWidth="1"/>
    <col min="4" max="7" width="27.5703125" customWidth="1"/>
    <col min="8" max="8" width="28.85546875" customWidth="1"/>
    <col min="9" max="9" width="25.28515625" customWidth="1"/>
    <col min="10" max="10" width="23.42578125" bestFit="1" customWidth="1"/>
    <col min="12" max="13" width="9.140625" hidden="1" customWidth="1"/>
  </cols>
  <sheetData>
    <row r="1" spans="1:15" ht="25.5" x14ac:dyDescent="0.35">
      <c r="A1" s="113"/>
      <c r="B1" s="113"/>
      <c r="C1" s="113"/>
      <c r="D1" s="113"/>
      <c r="E1" s="113"/>
      <c r="F1" s="113"/>
      <c r="G1" s="113"/>
      <c r="H1" s="113"/>
      <c r="I1" s="113"/>
      <c r="J1" s="38"/>
      <c r="K1" s="38"/>
      <c r="N1" s="38"/>
      <c r="O1" s="38"/>
    </row>
    <row r="2" spans="1:15" ht="18.75" x14ac:dyDescent="0.3">
      <c r="A2" s="52"/>
      <c r="B2" s="52"/>
      <c r="C2" s="52"/>
      <c r="D2" s="53"/>
      <c r="E2" s="53"/>
      <c r="F2" s="53"/>
      <c r="G2" s="53"/>
      <c r="H2" s="54"/>
      <c r="I2" s="54"/>
      <c r="J2" s="39"/>
      <c r="K2" s="39"/>
      <c r="L2" s="39"/>
      <c r="M2" s="39"/>
      <c r="N2" s="39"/>
    </row>
    <row r="3" spans="1:15" ht="26.25" x14ac:dyDescent="0.4">
      <c r="A3" s="114" t="s">
        <v>900</v>
      </c>
      <c r="B3" s="114"/>
      <c r="C3" s="114"/>
      <c r="D3" s="114"/>
      <c r="E3" s="114"/>
      <c r="F3" s="114"/>
      <c r="G3" s="114"/>
      <c r="H3" s="55"/>
      <c r="I3" s="55"/>
      <c r="J3" s="40"/>
      <c r="K3" s="40"/>
      <c r="L3" s="40"/>
      <c r="M3" s="40"/>
      <c r="N3" s="40"/>
      <c r="O3" s="40"/>
    </row>
    <row r="4" spans="1:15" ht="18.75" x14ac:dyDescent="0.3">
      <c r="A4" s="52"/>
      <c r="B4" s="52"/>
      <c r="C4" s="56"/>
      <c r="D4" s="57"/>
      <c r="E4" s="57"/>
      <c r="F4" s="58"/>
      <c r="G4" s="58"/>
      <c r="H4" s="59"/>
      <c r="I4" s="59"/>
    </row>
    <row r="5" spans="1:15" ht="66" customHeight="1" x14ac:dyDescent="0.3">
      <c r="A5" s="60" t="s">
        <v>0</v>
      </c>
      <c r="B5" s="60" t="s">
        <v>13</v>
      </c>
      <c r="C5" s="61" t="s">
        <v>880</v>
      </c>
      <c r="D5" s="62" t="s">
        <v>22</v>
      </c>
      <c r="E5" s="61" t="s">
        <v>881</v>
      </c>
      <c r="F5" s="63" t="s">
        <v>882</v>
      </c>
      <c r="G5" s="64"/>
      <c r="H5" s="64"/>
      <c r="I5" s="52"/>
    </row>
    <row r="6" spans="1:15" ht="18.75" x14ac:dyDescent="0.3">
      <c r="A6" s="63"/>
      <c r="B6" s="63"/>
      <c r="C6" s="65" t="s">
        <v>899</v>
      </c>
      <c r="D6" s="65" t="s">
        <v>899</v>
      </c>
      <c r="E6" s="65" t="s">
        <v>899</v>
      </c>
      <c r="F6" s="66" t="s">
        <v>899</v>
      </c>
      <c r="G6" s="67"/>
      <c r="H6" s="67"/>
      <c r="I6" s="52"/>
    </row>
    <row r="7" spans="1:15" ht="18.75" x14ac:dyDescent="0.3">
      <c r="A7" s="68">
        <v>1</v>
      </c>
      <c r="B7" s="68" t="s">
        <v>883</v>
      </c>
      <c r="C7" s="41">
        <v>239654784075.97571</v>
      </c>
      <c r="D7" s="41">
        <v>368550478.77200001</v>
      </c>
      <c r="E7" s="51">
        <v>13893927582.820499</v>
      </c>
      <c r="F7" s="43">
        <f>SUM(C7:E7)</f>
        <v>253917262137.56821</v>
      </c>
      <c r="G7" s="49"/>
      <c r="H7" s="70"/>
      <c r="I7" s="52"/>
    </row>
    <row r="8" spans="1:15" ht="18.75" x14ac:dyDescent="0.3">
      <c r="A8" s="68">
        <v>2</v>
      </c>
      <c r="B8" s="68" t="s">
        <v>884</v>
      </c>
      <c r="C8" s="41">
        <v>121556109159.27</v>
      </c>
      <c r="D8" s="41">
        <v>186933728.0332</v>
      </c>
      <c r="E8" s="51">
        <v>46313091942.735001</v>
      </c>
      <c r="F8" s="43">
        <f t="shared" ref="F8:F14" si="0">SUM(C8:E8)</f>
        <v>168056134830.03821</v>
      </c>
      <c r="G8" s="49"/>
      <c r="H8" s="70"/>
      <c r="I8" s="52"/>
    </row>
    <row r="9" spans="1:15" ht="18.75" x14ac:dyDescent="0.3">
      <c r="A9" s="68">
        <v>3</v>
      </c>
      <c r="B9" s="68" t="s">
        <v>885</v>
      </c>
      <c r="C9" s="41">
        <v>93714664995.541</v>
      </c>
      <c r="D9" s="41">
        <v>144118068.76809999</v>
      </c>
      <c r="E9" s="51">
        <v>32419164359.914501</v>
      </c>
      <c r="F9" s="43">
        <f t="shared" si="0"/>
        <v>126277947424.2236</v>
      </c>
      <c r="G9" s="49"/>
      <c r="H9" s="70"/>
      <c r="I9" s="52"/>
    </row>
    <row r="10" spans="1:15" ht="18.75" x14ac:dyDescent="0.3">
      <c r="A10" s="68">
        <v>4</v>
      </c>
      <c r="B10" s="68" t="s">
        <v>886</v>
      </c>
      <c r="C10" s="41">
        <v>46255932635.568497</v>
      </c>
      <c r="D10" s="41">
        <v>97503959.616699994</v>
      </c>
      <c r="E10" s="51">
        <v>0</v>
      </c>
      <c r="F10" s="43">
        <f t="shared" si="0"/>
        <v>46353436595.185196</v>
      </c>
      <c r="G10" s="49"/>
      <c r="H10" s="70"/>
      <c r="I10" s="52"/>
    </row>
    <row r="11" spans="1:15" ht="18.75" x14ac:dyDescent="0.3">
      <c r="A11" s="68">
        <v>5</v>
      </c>
      <c r="B11" s="68" t="s">
        <v>887</v>
      </c>
      <c r="C11" s="41">
        <v>5024875391.1199999</v>
      </c>
      <c r="D11" s="41">
        <v>0</v>
      </c>
      <c r="E11" s="51">
        <v>354520284.44</v>
      </c>
      <c r="F11" s="43">
        <f t="shared" si="0"/>
        <v>5379395675.5599995</v>
      </c>
      <c r="G11" s="49"/>
      <c r="H11" s="70"/>
      <c r="I11" s="52"/>
    </row>
    <row r="12" spans="1:15" ht="18.75" x14ac:dyDescent="0.3">
      <c r="A12" s="68">
        <v>6</v>
      </c>
      <c r="B12" s="68" t="s">
        <v>902</v>
      </c>
      <c r="C12" s="41">
        <v>6307224099.8100004</v>
      </c>
      <c r="D12" s="42"/>
      <c r="E12" s="51">
        <v>0</v>
      </c>
      <c r="F12" s="43">
        <f t="shared" si="0"/>
        <v>6307224099.8100004</v>
      </c>
      <c r="G12" s="49"/>
      <c r="H12" s="70"/>
      <c r="I12" s="52"/>
    </row>
    <row r="13" spans="1:15" ht="18.75" x14ac:dyDescent="0.3">
      <c r="A13" s="68">
        <v>7</v>
      </c>
      <c r="B13" s="71" t="s">
        <v>897</v>
      </c>
      <c r="C13" s="41">
        <v>3277276726.9899998</v>
      </c>
      <c r="D13" s="42">
        <v>0</v>
      </c>
      <c r="E13" s="51">
        <v>3504904044.1199999</v>
      </c>
      <c r="F13" s="43">
        <f t="shared" si="0"/>
        <v>6782180771.1099997</v>
      </c>
      <c r="G13" s="49"/>
      <c r="H13" s="70"/>
      <c r="I13" s="52"/>
    </row>
    <row r="14" spans="1:15" ht="18.75" x14ac:dyDescent="0.3">
      <c r="A14" s="68">
        <v>8</v>
      </c>
      <c r="B14" s="68" t="s">
        <v>898</v>
      </c>
      <c r="C14" s="41">
        <v>3124936737.1100001</v>
      </c>
      <c r="D14" s="42">
        <v>0</v>
      </c>
      <c r="E14" s="51"/>
      <c r="F14" s="43">
        <f t="shared" si="0"/>
        <v>3124936737.1100001</v>
      </c>
      <c r="G14" s="49"/>
      <c r="H14" s="70"/>
      <c r="I14" s="52"/>
    </row>
    <row r="15" spans="1:15" ht="18.75" x14ac:dyDescent="0.3">
      <c r="A15" s="68"/>
      <c r="B15" s="68" t="s">
        <v>882</v>
      </c>
      <c r="C15" s="44">
        <f>SUM(C7:C14)</f>
        <v>518915803821.38519</v>
      </c>
      <c r="D15" s="44">
        <f t="shared" ref="D15:F15" si="1">SUM(D7:D14)</f>
        <v>797106235.19000006</v>
      </c>
      <c r="E15" s="48">
        <f>SUM(E7:E14)</f>
        <v>96485608214.029999</v>
      </c>
      <c r="F15" s="44">
        <f t="shared" si="1"/>
        <v>616198518270.60535</v>
      </c>
      <c r="G15" s="50"/>
      <c r="H15" s="69"/>
      <c r="I15" s="52"/>
    </row>
    <row r="16" spans="1:15" ht="18.75" x14ac:dyDescent="0.3">
      <c r="A16" s="72"/>
      <c r="B16" s="73" t="s">
        <v>888</v>
      </c>
      <c r="C16" s="74"/>
      <c r="D16" s="75"/>
      <c r="E16" s="75"/>
      <c r="F16" s="75"/>
      <c r="G16" s="75"/>
      <c r="H16" s="70"/>
      <c r="I16" s="70"/>
    </row>
    <row r="17" spans="1:9" ht="18.75" x14ac:dyDescent="0.3">
      <c r="A17" s="72"/>
      <c r="B17" s="52"/>
      <c r="C17" s="75"/>
      <c r="D17" s="76"/>
      <c r="E17" s="76"/>
      <c r="F17" s="53"/>
      <c r="G17" s="53"/>
      <c r="H17" s="75"/>
      <c r="I17" s="75"/>
    </row>
    <row r="18" spans="1:9" ht="18.75" x14ac:dyDescent="0.3">
      <c r="A18" s="115" t="s">
        <v>901</v>
      </c>
      <c r="B18" s="115"/>
      <c r="C18" s="115"/>
      <c r="D18" s="115"/>
      <c r="E18" s="115"/>
      <c r="F18" s="115"/>
      <c r="G18" s="115"/>
      <c r="H18" s="115"/>
      <c r="I18" s="115"/>
    </row>
    <row r="19" spans="1:9" ht="18.75" x14ac:dyDescent="0.3">
      <c r="A19" s="72"/>
      <c r="B19" s="72"/>
      <c r="C19" s="72"/>
      <c r="D19" s="72"/>
      <c r="E19" s="72"/>
      <c r="F19" s="72"/>
      <c r="G19" s="72"/>
      <c r="H19" s="72"/>
      <c r="I19" s="72"/>
    </row>
    <row r="20" spans="1:9" ht="18.75" x14ac:dyDescent="0.3">
      <c r="A20" s="63"/>
      <c r="B20" s="63">
        <v>1</v>
      </c>
      <c r="C20" s="63">
        <v>2</v>
      </c>
      <c r="D20" s="63">
        <v>3</v>
      </c>
      <c r="E20" s="63" t="s">
        <v>889</v>
      </c>
      <c r="F20" s="61">
        <v>5</v>
      </c>
      <c r="G20" s="63">
        <v>6</v>
      </c>
      <c r="H20" s="63" t="s">
        <v>903</v>
      </c>
      <c r="I20" s="84"/>
    </row>
    <row r="21" spans="1:9" ht="36" customHeight="1" x14ac:dyDescent="0.3">
      <c r="A21" s="85" t="s">
        <v>0</v>
      </c>
      <c r="B21" s="85" t="s">
        <v>13</v>
      </c>
      <c r="C21" s="86" t="s">
        <v>4</v>
      </c>
      <c r="D21" s="85" t="s">
        <v>890</v>
      </c>
      <c r="E21" s="85" t="s">
        <v>11</v>
      </c>
      <c r="F21" s="62" t="s">
        <v>22</v>
      </c>
      <c r="G21" s="62" t="s">
        <v>881</v>
      </c>
      <c r="H21" s="85" t="s">
        <v>12</v>
      </c>
      <c r="I21" s="87"/>
    </row>
    <row r="22" spans="1:9" ht="18.75" x14ac:dyDescent="0.3">
      <c r="A22" s="88"/>
      <c r="B22" s="88"/>
      <c r="C22" s="65" t="s">
        <v>899</v>
      </c>
      <c r="D22" s="65" t="s">
        <v>899</v>
      </c>
      <c r="E22" s="65" t="s">
        <v>899</v>
      </c>
      <c r="F22" s="65" t="s">
        <v>899</v>
      </c>
      <c r="G22" s="65" t="s">
        <v>899</v>
      </c>
      <c r="H22" s="66" t="s">
        <v>899</v>
      </c>
      <c r="I22" s="67"/>
    </row>
    <row r="23" spans="1:9" ht="18.75" x14ac:dyDescent="0.3">
      <c r="A23" s="88">
        <v>1</v>
      </c>
      <c r="B23" s="89" t="s">
        <v>891</v>
      </c>
      <c r="C23" s="90">
        <v>220638895741.92899</v>
      </c>
      <c r="D23" s="91">
        <v>34368196657.709999</v>
      </c>
      <c r="E23" s="91">
        <f>C23-D23</f>
        <v>186270699084.21899</v>
      </c>
      <c r="F23" s="91">
        <v>339307103.65310001</v>
      </c>
      <c r="G23" s="91">
        <v>12967665743.965799</v>
      </c>
      <c r="H23" s="90">
        <f>E23+F23+G23</f>
        <v>199577671931.83789</v>
      </c>
      <c r="I23" s="92"/>
    </row>
    <row r="24" spans="1:9" ht="18.75" x14ac:dyDescent="0.3">
      <c r="A24" s="88">
        <v>2</v>
      </c>
      <c r="B24" s="89" t="s">
        <v>892</v>
      </c>
      <c r="C24" s="41">
        <v>4549255582.3078003</v>
      </c>
      <c r="D24" s="91">
        <v>0</v>
      </c>
      <c r="E24" s="91">
        <f t="shared" ref="E24:E27" si="2">C24-D24</f>
        <v>4549255582.3078003</v>
      </c>
      <c r="F24" s="91">
        <v>6996022.7556999996</v>
      </c>
      <c r="G24" s="91">
        <v>0</v>
      </c>
      <c r="H24" s="90">
        <f t="shared" ref="H24:H26" si="3">E24+F24+G24</f>
        <v>4556251605.0635004</v>
      </c>
      <c r="I24" s="92"/>
    </row>
    <row r="25" spans="1:9" ht="18.75" x14ac:dyDescent="0.3">
      <c r="A25" s="88">
        <v>3</v>
      </c>
      <c r="B25" s="89" t="s">
        <v>893</v>
      </c>
      <c r="C25" s="90">
        <v>2274627791.1539001</v>
      </c>
      <c r="D25" s="91">
        <v>0</v>
      </c>
      <c r="E25" s="91">
        <f t="shared" si="2"/>
        <v>2274627791.1539001</v>
      </c>
      <c r="F25" s="91">
        <v>3498011.3779000002</v>
      </c>
      <c r="G25" s="91">
        <v>0</v>
      </c>
      <c r="H25" s="90">
        <f t="shared" si="3"/>
        <v>2278125802.5318003</v>
      </c>
      <c r="I25" s="92"/>
    </row>
    <row r="26" spans="1:9" ht="18.75" x14ac:dyDescent="0.3">
      <c r="A26" s="88">
        <v>4</v>
      </c>
      <c r="B26" s="89" t="s">
        <v>894</v>
      </c>
      <c r="C26" s="90">
        <v>7642749378.2770996</v>
      </c>
      <c r="D26" s="91">
        <v>0</v>
      </c>
      <c r="E26" s="91">
        <f t="shared" si="2"/>
        <v>7642749378.2770996</v>
      </c>
      <c r="F26" s="91">
        <v>11753318.229599999</v>
      </c>
      <c r="G26" s="91">
        <v>0</v>
      </c>
      <c r="H26" s="90">
        <f t="shared" si="3"/>
        <v>7654502696.5066996</v>
      </c>
      <c r="I26" s="92"/>
    </row>
    <row r="27" spans="1:9" ht="18.75" x14ac:dyDescent="0.3">
      <c r="A27" s="88">
        <v>5</v>
      </c>
      <c r="B27" s="88" t="s">
        <v>895</v>
      </c>
      <c r="C27" s="41">
        <v>4549255582.3078003</v>
      </c>
      <c r="D27" s="90">
        <v>34976456.560000002</v>
      </c>
      <c r="E27" s="91">
        <f t="shared" si="2"/>
        <v>4514279125.7477999</v>
      </c>
      <c r="F27" s="91">
        <v>6996022.7556999996</v>
      </c>
      <c r="G27" s="91">
        <v>926261838.85469997</v>
      </c>
      <c r="H27" s="90">
        <f>E27+F27+G27</f>
        <v>5447536987.3582001</v>
      </c>
      <c r="I27" s="92"/>
    </row>
    <row r="28" spans="1:9" ht="19.5" thickBot="1" x14ac:dyDescent="0.35">
      <c r="A28" s="88"/>
      <c r="B28" s="93" t="s">
        <v>896</v>
      </c>
      <c r="C28" s="94">
        <f>SUM(C23:C27)</f>
        <v>239654784075.97559</v>
      </c>
      <c r="D28" s="94">
        <f t="shared" ref="D28:E28" si="4">SUM(D23:D27)</f>
        <v>34403173114.269997</v>
      </c>
      <c r="E28" s="94">
        <f t="shared" si="4"/>
        <v>205251610961.7056</v>
      </c>
      <c r="F28" s="94">
        <f t="shared" ref="F28:H28" si="5">SUM(F23:F27)</f>
        <v>368550478.77200001</v>
      </c>
      <c r="G28" s="94">
        <f t="shared" si="5"/>
        <v>13893927582.820499</v>
      </c>
      <c r="H28" s="94">
        <f t="shared" si="5"/>
        <v>219514089023.2981</v>
      </c>
      <c r="I28" s="95"/>
    </row>
    <row r="29" spans="1:9" ht="13.5" thickTop="1" x14ac:dyDescent="0.2">
      <c r="A29" s="52"/>
      <c r="B29" s="52"/>
      <c r="C29" s="52"/>
      <c r="D29" s="78"/>
      <c r="E29" s="78"/>
      <c r="F29" s="79"/>
      <c r="G29" s="80"/>
      <c r="H29" s="81"/>
      <c r="I29" s="77"/>
    </row>
    <row r="30" spans="1:9" ht="23.25" x14ac:dyDescent="0.35">
      <c r="A30" s="82"/>
      <c r="B30" s="52"/>
      <c r="C30" s="52"/>
      <c r="D30" s="52"/>
      <c r="E30" s="78"/>
      <c r="F30" s="78"/>
      <c r="G30" s="52"/>
      <c r="H30" s="78"/>
      <c r="I30" s="78"/>
    </row>
    <row r="31" spans="1:9" ht="69" customHeight="1" x14ac:dyDescent="0.3">
      <c r="A31" s="116"/>
      <c r="B31" s="116"/>
      <c r="C31" s="116"/>
      <c r="D31" s="116"/>
      <c r="E31" s="116"/>
      <c r="F31" s="116"/>
      <c r="G31" s="116"/>
      <c r="H31" s="116"/>
      <c r="I31" s="116"/>
    </row>
    <row r="32" spans="1:9" x14ac:dyDescent="0.2">
      <c r="A32" s="52"/>
      <c r="B32" s="83"/>
      <c r="C32" s="83"/>
      <c r="D32" s="83"/>
      <c r="E32" s="83"/>
      <c r="F32" s="83"/>
      <c r="G32" s="83"/>
      <c r="H32" s="52"/>
      <c r="I32" s="52"/>
    </row>
    <row r="33" spans="1:9" hidden="1" x14ac:dyDescent="0.2">
      <c r="A33" s="52"/>
      <c r="B33" s="83"/>
      <c r="C33" s="83"/>
      <c r="D33" s="83"/>
      <c r="E33" s="83"/>
      <c r="F33" s="83"/>
      <c r="G33" s="83"/>
      <c r="H33" s="52"/>
      <c r="I33" s="52"/>
    </row>
    <row r="34" spans="1:9" x14ac:dyDescent="0.2">
      <c r="A34" s="52"/>
      <c r="B34" s="83"/>
      <c r="C34" s="83"/>
      <c r="D34" s="83"/>
      <c r="E34" s="83"/>
      <c r="F34" s="83"/>
      <c r="G34" s="83"/>
      <c r="H34" s="52"/>
      <c r="I34" s="52"/>
    </row>
    <row r="35" spans="1:9" ht="20.25" x14ac:dyDescent="0.3">
      <c r="A35" s="52"/>
      <c r="B35" s="52"/>
      <c r="C35" s="112"/>
      <c r="D35" s="112"/>
      <c r="E35" s="112"/>
      <c r="F35" s="112"/>
      <c r="G35" s="112"/>
      <c r="H35" s="52"/>
      <c r="I35" s="52"/>
    </row>
    <row r="36" spans="1:9" ht="20.25" x14ac:dyDescent="0.3">
      <c r="A36" s="52"/>
      <c r="B36" s="52"/>
      <c r="C36" s="117"/>
      <c r="D36" s="117"/>
      <c r="E36" s="117"/>
      <c r="F36" s="117"/>
      <c r="G36" s="117"/>
      <c r="H36" s="52"/>
      <c r="I36" s="52"/>
    </row>
    <row r="37" spans="1:9" ht="20.25" x14ac:dyDescent="0.3">
      <c r="A37" s="52"/>
      <c r="B37" s="52"/>
      <c r="C37" s="112"/>
      <c r="D37" s="112"/>
      <c r="E37" s="112"/>
      <c r="F37" s="112"/>
      <c r="G37" s="112"/>
      <c r="H37" s="52"/>
      <c r="I37" s="52"/>
    </row>
    <row r="38" spans="1:9" ht="20.25" x14ac:dyDescent="0.3">
      <c r="A38" s="52"/>
      <c r="B38" s="52"/>
      <c r="C38" s="112"/>
      <c r="D38" s="112"/>
      <c r="E38" s="112"/>
      <c r="F38" s="112"/>
      <c r="G38" s="112"/>
      <c r="H38" s="52"/>
      <c r="I38" s="52"/>
    </row>
  </sheetData>
  <mergeCells count="8">
    <mergeCell ref="C37:G37"/>
    <mergeCell ref="C38:G38"/>
    <mergeCell ref="A1:I1"/>
    <mergeCell ref="A3:G3"/>
    <mergeCell ref="A18:I18"/>
    <mergeCell ref="A31:I31"/>
    <mergeCell ref="C35:G35"/>
    <mergeCell ref="C36:G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Q53"/>
  <sheetViews>
    <sheetView zoomScale="80" zoomScaleNormal="80" workbookViewId="0">
      <pane xSplit="3" ySplit="9" topLeftCell="I41" activePane="bottomRight" state="frozen"/>
      <selection pane="topRight" activeCell="D1" sqref="D1"/>
      <selection pane="bottomLeft" activeCell="A10" sqref="A10"/>
      <selection pane="bottomRight" activeCell="A52" sqref="A52:XFD55"/>
    </sheetView>
  </sheetViews>
  <sheetFormatPr defaultRowHeight="12.75" x14ac:dyDescent="0.2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7.85546875" bestFit="1" customWidth="1"/>
    <col min="8" max="8" width="18.5703125" customWidth="1"/>
    <col min="9" max="9" width="19.42578125" customWidth="1"/>
    <col min="10" max="10" width="19.5703125" customWidth="1"/>
    <col min="11" max="11" width="21" customWidth="1"/>
    <col min="12" max="12" width="22" bestFit="1" customWidth="1"/>
    <col min="13" max="14" width="22" customWidth="1"/>
    <col min="15" max="15" width="24.140625" bestFit="1" customWidth="1"/>
    <col min="16" max="16" width="20.140625" bestFit="1" customWidth="1"/>
    <col min="17" max="17" width="4.28515625" bestFit="1" customWidth="1"/>
  </cols>
  <sheetData>
    <row r="1" spans="1:17" ht="26.25" hidden="1" x14ac:dyDescent="0.4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45"/>
      <c r="N1" s="45"/>
      <c r="O1" s="27"/>
      <c r="P1" s="27"/>
      <c r="Q1" s="27"/>
    </row>
    <row r="2" spans="1:17" ht="26.25" x14ac:dyDescent="0.4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11"/>
    </row>
    <row r="3" spans="1:17" ht="18" customHeight="1" x14ac:dyDescent="0.25">
      <c r="H3" s="23" t="s">
        <v>16</v>
      </c>
      <c r="I3" s="30"/>
    </row>
    <row r="4" spans="1:17" ht="18" x14ac:dyDescent="0.25">
      <c r="A4" s="131" t="s">
        <v>904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5" spans="1:17" ht="20.25" x14ac:dyDescent="0.3">
      <c r="A5" s="22"/>
      <c r="B5" s="22"/>
      <c r="C5" s="22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22"/>
    </row>
    <row r="6" spans="1:17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5</v>
      </c>
      <c r="G6" s="2">
        <v>7</v>
      </c>
      <c r="H6" s="2">
        <v>8</v>
      </c>
      <c r="I6" s="2">
        <v>9</v>
      </c>
      <c r="J6" s="2" t="s">
        <v>6</v>
      </c>
      <c r="K6" s="2">
        <v>11</v>
      </c>
      <c r="L6" s="2">
        <v>12</v>
      </c>
      <c r="M6" s="46">
        <v>13</v>
      </c>
      <c r="N6" s="46">
        <v>14</v>
      </c>
      <c r="O6" s="2" t="s">
        <v>909</v>
      </c>
      <c r="P6" s="2" t="s">
        <v>914</v>
      </c>
      <c r="Q6" s="1"/>
    </row>
    <row r="7" spans="1:17" ht="12.75" customHeight="1" x14ac:dyDescent="0.2">
      <c r="A7" s="118" t="s">
        <v>0</v>
      </c>
      <c r="B7" s="118" t="s">
        <v>13</v>
      </c>
      <c r="C7" s="118" t="s">
        <v>1</v>
      </c>
      <c r="D7" s="118" t="s">
        <v>4</v>
      </c>
      <c r="E7" s="118" t="s">
        <v>20</v>
      </c>
      <c r="F7" s="118" t="s">
        <v>2</v>
      </c>
      <c r="G7" s="126" t="s">
        <v>18</v>
      </c>
      <c r="H7" s="127"/>
      <c r="I7" s="128"/>
      <c r="J7" s="118" t="s">
        <v>11</v>
      </c>
      <c r="K7" s="129" t="s">
        <v>877</v>
      </c>
      <c r="L7" s="118" t="s">
        <v>60</v>
      </c>
      <c r="M7" s="121" t="s">
        <v>879</v>
      </c>
      <c r="N7" s="118" t="s">
        <v>905</v>
      </c>
      <c r="O7" s="118" t="s">
        <v>19</v>
      </c>
      <c r="P7" s="118" t="s">
        <v>12</v>
      </c>
      <c r="Q7" s="118" t="s">
        <v>0</v>
      </c>
    </row>
    <row r="8" spans="1:17" ht="44.25" customHeight="1" x14ac:dyDescent="0.2">
      <c r="A8" s="119"/>
      <c r="B8" s="119"/>
      <c r="C8" s="119"/>
      <c r="D8" s="119"/>
      <c r="E8" s="119"/>
      <c r="F8" s="119"/>
      <c r="G8" s="3" t="s">
        <v>3</v>
      </c>
      <c r="H8" s="3" t="s">
        <v>10</v>
      </c>
      <c r="I8" s="3" t="s">
        <v>810</v>
      </c>
      <c r="J8" s="119"/>
      <c r="K8" s="130"/>
      <c r="L8" s="119"/>
      <c r="M8" s="122"/>
      <c r="N8" s="119"/>
      <c r="O8" s="119"/>
      <c r="P8" s="119"/>
      <c r="Q8" s="119"/>
    </row>
    <row r="9" spans="1:17" ht="18.75" x14ac:dyDescent="0.3">
      <c r="A9" s="1"/>
      <c r="B9" s="1"/>
      <c r="C9" s="1"/>
      <c r="D9" s="65" t="s">
        <v>899</v>
      </c>
      <c r="E9" s="65" t="s">
        <v>899</v>
      </c>
      <c r="F9" s="65" t="s">
        <v>899</v>
      </c>
      <c r="G9" s="65" t="s">
        <v>899</v>
      </c>
      <c r="H9" s="65" t="s">
        <v>899</v>
      </c>
      <c r="I9" s="65" t="s">
        <v>899</v>
      </c>
      <c r="J9" s="65" t="s">
        <v>899</v>
      </c>
      <c r="K9" s="65" t="s">
        <v>899</v>
      </c>
      <c r="L9" s="65" t="s">
        <v>899</v>
      </c>
      <c r="M9" s="65" t="s">
        <v>899</v>
      </c>
      <c r="N9" s="65" t="s">
        <v>899</v>
      </c>
      <c r="O9" s="65" t="s">
        <v>899</v>
      </c>
      <c r="P9" s="65" t="s">
        <v>899</v>
      </c>
      <c r="Q9" s="1"/>
    </row>
    <row r="10" spans="1:17" ht="18" customHeight="1" x14ac:dyDescent="0.2">
      <c r="A10" s="1">
        <v>1</v>
      </c>
      <c r="B10" s="29" t="s">
        <v>23</v>
      </c>
      <c r="C10" s="28">
        <v>17</v>
      </c>
      <c r="D10" s="5">
        <v>3001625755.9528999</v>
      </c>
      <c r="E10" s="5">
        <v>606816831.43190002</v>
      </c>
      <c r="F10" s="6">
        <f>D10+E10</f>
        <v>3608442587.3848</v>
      </c>
      <c r="G10" s="7">
        <v>42102357.899999999</v>
      </c>
      <c r="H10" s="7">
        <v>0</v>
      </c>
      <c r="I10" s="5">
        <v>429919971.55000001</v>
      </c>
      <c r="J10" s="8">
        <f>F10-G10-H10-I10</f>
        <v>3136420257.9347997</v>
      </c>
      <c r="K10" s="6">
        <v>5919216.1399999997</v>
      </c>
      <c r="L10" s="8">
        <v>953277203.1013</v>
      </c>
      <c r="M10" s="20">
        <v>0</v>
      </c>
      <c r="N10" s="20">
        <f>L10-M10</f>
        <v>953277203.1013</v>
      </c>
      <c r="O10" s="20">
        <f>F10+K10+L10</f>
        <v>4567639006.6260996</v>
      </c>
      <c r="P10" s="9">
        <f>J10+K10+N10</f>
        <v>4095616677.1760998</v>
      </c>
      <c r="Q10" s="1">
        <v>1</v>
      </c>
    </row>
    <row r="11" spans="1:17" ht="18" customHeight="1" x14ac:dyDescent="0.2">
      <c r="A11" s="1">
        <v>2</v>
      </c>
      <c r="B11" s="29" t="s">
        <v>24</v>
      </c>
      <c r="C11" s="24">
        <v>21</v>
      </c>
      <c r="D11" s="5">
        <v>3193213625.6065001</v>
      </c>
      <c r="E11" s="5">
        <v>0</v>
      </c>
      <c r="F11" s="6">
        <f t="shared" ref="F11:F45" si="0">D11+E11</f>
        <v>3193213625.6065001</v>
      </c>
      <c r="G11" s="7">
        <v>39094397.359999999</v>
      </c>
      <c r="H11" s="7">
        <v>0</v>
      </c>
      <c r="I11" s="5">
        <v>441471123.10000002</v>
      </c>
      <c r="J11" s="8">
        <f t="shared" ref="J11:J45" si="1">F11-G11-H11-I11</f>
        <v>2712648105.1465001</v>
      </c>
      <c r="K11" s="6">
        <v>4910648.5199999996</v>
      </c>
      <c r="L11" s="8">
        <v>982114146.4411</v>
      </c>
      <c r="M11" s="20">
        <v>0</v>
      </c>
      <c r="N11" s="20">
        <f t="shared" ref="N11:N45" si="2">L11-M11</f>
        <v>982114146.4411</v>
      </c>
      <c r="O11" s="20">
        <f t="shared" ref="O11:O45" si="3">F11+K11+L11</f>
        <v>4180238420.5676003</v>
      </c>
      <c r="P11" s="9">
        <f t="shared" ref="P11:P45" si="4">J11+K11+N11</f>
        <v>3699672900.1076002</v>
      </c>
      <c r="Q11" s="1">
        <v>2</v>
      </c>
    </row>
    <row r="12" spans="1:17" ht="18" customHeight="1" x14ac:dyDescent="0.2">
      <c r="A12" s="1">
        <v>3</v>
      </c>
      <c r="B12" s="29" t="s">
        <v>25</v>
      </c>
      <c r="C12" s="24">
        <v>31</v>
      </c>
      <c r="D12" s="5">
        <v>3222887908.8779998</v>
      </c>
      <c r="E12" s="5">
        <v>10782064026.968901</v>
      </c>
      <c r="F12" s="6">
        <f t="shared" si="0"/>
        <v>14004951935.846901</v>
      </c>
      <c r="G12" s="7">
        <v>14782883.32</v>
      </c>
      <c r="H12" s="7">
        <v>0</v>
      </c>
      <c r="I12" s="5">
        <v>1052339532.95</v>
      </c>
      <c r="J12" s="8">
        <f t="shared" si="1"/>
        <v>12937829519.5769</v>
      </c>
      <c r="K12" s="6">
        <v>27901463.510000002</v>
      </c>
      <c r="L12" s="8">
        <v>1094764688.2147999</v>
      </c>
      <c r="M12" s="20">
        <v>0</v>
      </c>
      <c r="N12" s="20">
        <f t="shared" si="2"/>
        <v>1094764688.2147999</v>
      </c>
      <c r="O12" s="20">
        <f t="shared" si="3"/>
        <v>15127618087.571701</v>
      </c>
      <c r="P12" s="9">
        <f t="shared" si="4"/>
        <v>14060495671.301701</v>
      </c>
      <c r="Q12" s="1">
        <v>3</v>
      </c>
    </row>
    <row r="13" spans="1:17" ht="18" customHeight="1" x14ac:dyDescent="0.2">
      <c r="A13" s="1">
        <v>4</v>
      </c>
      <c r="B13" s="29" t="s">
        <v>26</v>
      </c>
      <c r="C13" s="24">
        <v>21</v>
      </c>
      <c r="D13" s="5">
        <v>3187231515.8126998</v>
      </c>
      <c r="E13" s="5">
        <v>0</v>
      </c>
      <c r="F13" s="6">
        <f t="shared" si="0"/>
        <v>3187231515.8126998</v>
      </c>
      <c r="G13" s="7">
        <v>54906525.840000004</v>
      </c>
      <c r="H13" s="7">
        <v>0</v>
      </c>
      <c r="I13" s="5">
        <v>89972595.590000004</v>
      </c>
      <c r="J13" s="8">
        <f t="shared" si="1"/>
        <v>3042352394.3826995</v>
      </c>
      <c r="K13" s="6">
        <v>4901449</v>
      </c>
      <c r="L13" s="8">
        <v>1098400512.8083</v>
      </c>
      <c r="M13" s="20">
        <v>0</v>
      </c>
      <c r="N13" s="20">
        <f t="shared" si="2"/>
        <v>1098400512.8083</v>
      </c>
      <c r="O13" s="20">
        <f t="shared" si="3"/>
        <v>4290533477.6209998</v>
      </c>
      <c r="P13" s="9">
        <f t="shared" si="4"/>
        <v>4145654356.1909995</v>
      </c>
      <c r="Q13" s="1">
        <v>4</v>
      </c>
    </row>
    <row r="14" spans="1:17" ht="18" customHeight="1" x14ac:dyDescent="0.2">
      <c r="A14" s="1">
        <v>5</v>
      </c>
      <c r="B14" s="29" t="s">
        <v>27</v>
      </c>
      <c r="C14" s="24">
        <v>20</v>
      </c>
      <c r="D14" s="5">
        <v>3834346298.3048</v>
      </c>
      <c r="E14" s="5">
        <v>0</v>
      </c>
      <c r="F14" s="6">
        <f t="shared" si="0"/>
        <v>3834346298.3048</v>
      </c>
      <c r="G14" s="7">
        <v>131623955.68000001</v>
      </c>
      <c r="H14" s="7">
        <v>201255000</v>
      </c>
      <c r="I14" s="5">
        <v>743983686.64999998</v>
      </c>
      <c r="J14" s="8">
        <f t="shared" si="1"/>
        <v>2757483655.9748001</v>
      </c>
      <c r="K14" s="6">
        <v>5896607.3600000003</v>
      </c>
      <c r="L14" s="8">
        <v>1130304177.0227001</v>
      </c>
      <c r="M14" s="20">
        <v>0</v>
      </c>
      <c r="N14" s="20">
        <f t="shared" si="2"/>
        <v>1130304177.0227001</v>
      </c>
      <c r="O14" s="20">
        <f t="shared" si="3"/>
        <v>4970547082.6875</v>
      </c>
      <c r="P14" s="9">
        <f t="shared" si="4"/>
        <v>3893684440.3575001</v>
      </c>
      <c r="Q14" s="1">
        <v>5</v>
      </c>
    </row>
    <row r="15" spans="1:17" ht="18" customHeight="1" x14ac:dyDescent="0.2">
      <c r="A15" s="1">
        <v>6</v>
      </c>
      <c r="B15" s="29" t="s">
        <v>28</v>
      </c>
      <c r="C15" s="24">
        <v>8</v>
      </c>
      <c r="D15" s="5">
        <v>2836326415.8864999</v>
      </c>
      <c r="E15" s="5">
        <v>8234243047.1864996</v>
      </c>
      <c r="F15" s="6">
        <f t="shared" si="0"/>
        <v>11070569463.073</v>
      </c>
      <c r="G15" s="7">
        <v>33286734.18</v>
      </c>
      <c r="H15" s="7">
        <v>421546663.22000003</v>
      </c>
      <c r="I15" s="5">
        <v>1091938012.73</v>
      </c>
      <c r="J15" s="8">
        <f t="shared" si="1"/>
        <v>9523798052.9430008</v>
      </c>
      <c r="K15" s="6">
        <v>21450248.199999999</v>
      </c>
      <c r="L15" s="8">
        <v>846905906.78279996</v>
      </c>
      <c r="M15" s="20">
        <v>0</v>
      </c>
      <c r="N15" s="20">
        <f t="shared" si="2"/>
        <v>846905906.78279996</v>
      </c>
      <c r="O15" s="20">
        <f t="shared" si="3"/>
        <v>11938925618.055801</v>
      </c>
      <c r="P15" s="9">
        <f t="shared" si="4"/>
        <v>10392154207.925802</v>
      </c>
      <c r="Q15" s="1">
        <v>6</v>
      </c>
    </row>
    <row r="16" spans="1:17" ht="18" customHeight="1" x14ac:dyDescent="0.2">
      <c r="A16" s="1">
        <v>7</v>
      </c>
      <c r="B16" s="29" t="s">
        <v>29</v>
      </c>
      <c r="C16" s="24">
        <v>23</v>
      </c>
      <c r="D16" s="5">
        <v>3594947522.2676001</v>
      </c>
      <c r="E16" s="5">
        <v>0</v>
      </c>
      <c r="F16" s="6">
        <f t="shared" si="0"/>
        <v>3594947522.2676001</v>
      </c>
      <c r="G16" s="7">
        <v>25398917.32</v>
      </c>
      <c r="H16" s="7">
        <v>103855987.23</v>
      </c>
      <c r="I16" s="5">
        <v>423541958.63</v>
      </c>
      <c r="J16" s="8">
        <f t="shared" si="1"/>
        <v>3042150659.0875998</v>
      </c>
      <c r="K16" s="6">
        <v>5528450.5800000001</v>
      </c>
      <c r="L16" s="8">
        <v>1080569791.1515999</v>
      </c>
      <c r="M16" s="20">
        <v>0</v>
      </c>
      <c r="N16" s="20">
        <f t="shared" si="2"/>
        <v>1080569791.1515999</v>
      </c>
      <c r="O16" s="20">
        <f t="shared" si="3"/>
        <v>4681045763.9991999</v>
      </c>
      <c r="P16" s="9">
        <f t="shared" si="4"/>
        <v>4128248900.8191996</v>
      </c>
      <c r="Q16" s="1">
        <v>7</v>
      </c>
    </row>
    <row r="17" spans="1:17" ht="18" customHeight="1" x14ac:dyDescent="0.2">
      <c r="A17" s="1">
        <v>8</v>
      </c>
      <c r="B17" s="29" t="s">
        <v>30</v>
      </c>
      <c r="C17" s="24">
        <v>27</v>
      </c>
      <c r="D17" s="5">
        <v>3982686648.3074002</v>
      </c>
      <c r="E17" s="5">
        <v>0</v>
      </c>
      <c r="F17" s="6">
        <f t="shared" si="0"/>
        <v>3982686648.3074002</v>
      </c>
      <c r="G17" s="7">
        <v>18502027.789999999</v>
      </c>
      <c r="H17" s="7">
        <v>0</v>
      </c>
      <c r="I17" s="5">
        <v>323071065.25999999</v>
      </c>
      <c r="J17" s="8">
        <f t="shared" si="1"/>
        <v>3641113555.2574005</v>
      </c>
      <c r="K17" s="6">
        <v>6124730.9400000004</v>
      </c>
      <c r="L17" s="8">
        <v>1066256623.9884</v>
      </c>
      <c r="M17" s="20">
        <v>0</v>
      </c>
      <c r="N17" s="20">
        <f t="shared" si="2"/>
        <v>1066256623.9884</v>
      </c>
      <c r="O17" s="20">
        <f t="shared" si="3"/>
        <v>5055068003.2357998</v>
      </c>
      <c r="P17" s="9">
        <f t="shared" si="4"/>
        <v>4713494910.1858006</v>
      </c>
      <c r="Q17" s="1">
        <v>8</v>
      </c>
    </row>
    <row r="18" spans="1:17" ht="18" customHeight="1" x14ac:dyDescent="0.2">
      <c r="A18" s="1">
        <v>9</v>
      </c>
      <c r="B18" s="29" t="s">
        <v>31</v>
      </c>
      <c r="C18" s="24">
        <v>18</v>
      </c>
      <c r="D18" s="5">
        <v>3223437544.5883999</v>
      </c>
      <c r="E18" s="5">
        <v>0</v>
      </c>
      <c r="F18" s="6">
        <f t="shared" si="0"/>
        <v>3223437544.5883999</v>
      </c>
      <c r="G18" s="7">
        <v>68224089.090000004</v>
      </c>
      <c r="H18" s="7">
        <v>633134951.91999996</v>
      </c>
      <c r="I18" s="5">
        <v>750968266.75999999</v>
      </c>
      <c r="J18" s="8">
        <f t="shared" si="1"/>
        <v>1771110236.8183997</v>
      </c>
      <c r="K18" s="6">
        <v>4957128.04</v>
      </c>
      <c r="L18" s="8">
        <v>945585227.62240005</v>
      </c>
      <c r="M18" s="20">
        <v>0</v>
      </c>
      <c r="N18" s="20">
        <f t="shared" si="2"/>
        <v>945585227.62240005</v>
      </c>
      <c r="O18" s="20">
        <f t="shared" si="3"/>
        <v>4173979900.2508001</v>
      </c>
      <c r="P18" s="9">
        <f t="shared" si="4"/>
        <v>2721652592.4807997</v>
      </c>
      <c r="Q18" s="1">
        <v>9</v>
      </c>
    </row>
    <row r="19" spans="1:17" ht="18" customHeight="1" x14ac:dyDescent="0.2">
      <c r="A19" s="1">
        <v>10</v>
      </c>
      <c r="B19" s="29" t="s">
        <v>32</v>
      </c>
      <c r="C19" s="24">
        <v>25</v>
      </c>
      <c r="D19" s="5">
        <v>3254772482.4063001</v>
      </c>
      <c r="E19" s="5">
        <v>14997083675.4196</v>
      </c>
      <c r="F19" s="6">
        <f t="shared" si="0"/>
        <v>18251856157.825901</v>
      </c>
      <c r="G19" s="7">
        <v>26150159.68</v>
      </c>
      <c r="H19" s="7">
        <v>0</v>
      </c>
      <c r="I19" s="5">
        <v>1145011172.3699999</v>
      </c>
      <c r="J19" s="8">
        <f t="shared" si="1"/>
        <v>17080694825.775902</v>
      </c>
      <c r="K19" s="6">
        <v>36899018.299999997</v>
      </c>
      <c r="L19" s="8">
        <v>1154220481.5362</v>
      </c>
      <c r="M19" s="20">
        <v>0</v>
      </c>
      <c r="N19" s="20">
        <f t="shared" si="2"/>
        <v>1154220481.5362</v>
      </c>
      <c r="O19" s="20">
        <f t="shared" si="3"/>
        <v>19442975657.662102</v>
      </c>
      <c r="P19" s="9">
        <f t="shared" si="4"/>
        <v>18271814325.612103</v>
      </c>
      <c r="Q19" s="1">
        <v>10</v>
      </c>
    </row>
    <row r="20" spans="1:17" ht="18" customHeight="1" x14ac:dyDescent="0.2">
      <c r="A20" s="1">
        <v>11</v>
      </c>
      <c r="B20" s="29" t="s">
        <v>33</v>
      </c>
      <c r="C20" s="24">
        <v>13</v>
      </c>
      <c r="D20" s="5">
        <v>2867818374.7631001</v>
      </c>
      <c r="E20" s="5">
        <v>0</v>
      </c>
      <c r="F20" s="6">
        <f t="shared" si="0"/>
        <v>2867818374.7631001</v>
      </c>
      <c r="G20" s="7">
        <v>39542936.960000001</v>
      </c>
      <c r="H20" s="7">
        <v>0</v>
      </c>
      <c r="I20" s="5">
        <v>204491453.19760001</v>
      </c>
      <c r="J20" s="8">
        <f t="shared" si="1"/>
        <v>2623783984.6055002</v>
      </c>
      <c r="K20" s="6">
        <v>4410243</v>
      </c>
      <c r="L20" s="8">
        <v>884143020.58490002</v>
      </c>
      <c r="M20" s="20">
        <v>0</v>
      </c>
      <c r="N20" s="20">
        <f t="shared" si="2"/>
        <v>884143020.58490002</v>
      </c>
      <c r="O20" s="20">
        <f t="shared" si="3"/>
        <v>3756371638.348</v>
      </c>
      <c r="P20" s="9">
        <f t="shared" si="4"/>
        <v>3512337248.1904001</v>
      </c>
      <c r="Q20" s="1">
        <v>11</v>
      </c>
    </row>
    <row r="21" spans="1:17" ht="18" customHeight="1" x14ac:dyDescent="0.2">
      <c r="A21" s="1">
        <v>12</v>
      </c>
      <c r="B21" s="29" t="s">
        <v>34</v>
      </c>
      <c r="C21" s="24">
        <v>18</v>
      </c>
      <c r="D21" s="5">
        <v>2997329825.1877999</v>
      </c>
      <c r="E21" s="5">
        <v>1612647169.1919999</v>
      </c>
      <c r="F21" s="6">
        <f t="shared" si="0"/>
        <v>4609976994.3797998</v>
      </c>
      <c r="G21" s="7">
        <v>90241634.590000004</v>
      </c>
      <c r="H21" s="7">
        <v>0</v>
      </c>
      <c r="I21" s="5">
        <v>515176310.63</v>
      </c>
      <c r="J21" s="8">
        <f t="shared" si="1"/>
        <v>4004559049.1597996</v>
      </c>
      <c r="K21" s="6">
        <v>7935537.0199999996</v>
      </c>
      <c r="L21" s="8">
        <v>1089506512.2399001</v>
      </c>
      <c r="M21" s="20">
        <v>0</v>
      </c>
      <c r="N21" s="20">
        <f t="shared" si="2"/>
        <v>1089506512.2399001</v>
      </c>
      <c r="O21" s="20">
        <f t="shared" si="3"/>
        <v>5707419043.6396999</v>
      </c>
      <c r="P21" s="9">
        <f t="shared" si="4"/>
        <v>5102001098.4196997</v>
      </c>
      <c r="Q21" s="1">
        <v>12</v>
      </c>
    </row>
    <row r="22" spans="1:17" ht="18" customHeight="1" x14ac:dyDescent="0.2">
      <c r="A22" s="1">
        <v>13</v>
      </c>
      <c r="B22" s="29" t="s">
        <v>35</v>
      </c>
      <c r="C22" s="24">
        <v>16</v>
      </c>
      <c r="D22" s="5">
        <v>2866200081.5671</v>
      </c>
      <c r="E22" s="5">
        <v>0</v>
      </c>
      <c r="F22" s="6">
        <f t="shared" si="0"/>
        <v>2866200081.5671</v>
      </c>
      <c r="G22" s="7">
        <v>96788194.019999996</v>
      </c>
      <c r="H22" s="7">
        <v>102458000.01000001</v>
      </c>
      <c r="I22" s="5">
        <v>465644314.39999998</v>
      </c>
      <c r="J22" s="8">
        <f t="shared" si="1"/>
        <v>2201309573.1370997</v>
      </c>
      <c r="K22" s="6">
        <v>4407754.33</v>
      </c>
      <c r="L22" s="8">
        <v>915460865.52839994</v>
      </c>
      <c r="M22" s="20">
        <v>0</v>
      </c>
      <c r="N22" s="20">
        <f t="shared" si="2"/>
        <v>915460865.52839994</v>
      </c>
      <c r="O22" s="20">
        <f t="shared" si="3"/>
        <v>3786068701.4254999</v>
      </c>
      <c r="P22" s="9">
        <f t="shared" si="4"/>
        <v>3121178192.9954996</v>
      </c>
      <c r="Q22" s="1">
        <v>13</v>
      </c>
    </row>
    <row r="23" spans="1:17" ht="18" customHeight="1" x14ac:dyDescent="0.2">
      <c r="A23" s="1">
        <v>14</v>
      </c>
      <c r="B23" s="29" t="s">
        <v>36</v>
      </c>
      <c r="C23" s="24">
        <v>17</v>
      </c>
      <c r="D23" s="5">
        <v>3223715749.0123</v>
      </c>
      <c r="E23" s="5">
        <v>0</v>
      </c>
      <c r="F23" s="6">
        <f t="shared" si="0"/>
        <v>3223715749.0123</v>
      </c>
      <c r="G23" s="7">
        <v>73982522.480000004</v>
      </c>
      <c r="H23" s="7">
        <v>0</v>
      </c>
      <c r="I23" s="5">
        <v>206468378.88999999</v>
      </c>
      <c r="J23" s="8">
        <f t="shared" si="1"/>
        <v>2943264847.6423001</v>
      </c>
      <c r="K23" s="6">
        <v>4957555.87</v>
      </c>
      <c r="L23" s="8">
        <v>1020022026.3781</v>
      </c>
      <c r="M23" s="20">
        <v>0</v>
      </c>
      <c r="N23" s="20">
        <f t="shared" si="2"/>
        <v>1020022026.3781</v>
      </c>
      <c r="O23" s="20">
        <f t="shared" si="3"/>
        <v>4248695331.2603998</v>
      </c>
      <c r="P23" s="9">
        <f t="shared" si="4"/>
        <v>3968244429.8903999</v>
      </c>
      <c r="Q23" s="1">
        <v>14</v>
      </c>
    </row>
    <row r="24" spans="1:17" ht="18" customHeight="1" x14ac:dyDescent="0.2">
      <c r="A24" s="1">
        <v>15</v>
      </c>
      <c r="B24" s="29" t="s">
        <v>37</v>
      </c>
      <c r="C24" s="24">
        <v>11</v>
      </c>
      <c r="D24" s="5">
        <v>3019363846.3634</v>
      </c>
      <c r="E24" s="5">
        <v>0</v>
      </c>
      <c r="F24" s="6">
        <f t="shared" si="0"/>
        <v>3019363846.3634</v>
      </c>
      <c r="G24" s="7">
        <v>33205323.989999998</v>
      </c>
      <c r="H24" s="7">
        <v>533792423.91000003</v>
      </c>
      <c r="I24" s="5">
        <v>245289219.28999999</v>
      </c>
      <c r="J24" s="8">
        <f t="shared" si="1"/>
        <v>2207076879.1734004</v>
      </c>
      <c r="K24" s="6">
        <v>4643295.54</v>
      </c>
      <c r="L24" s="8">
        <v>892968591.09140003</v>
      </c>
      <c r="M24" s="20">
        <v>0</v>
      </c>
      <c r="N24" s="20">
        <f t="shared" si="2"/>
        <v>892968591.09140003</v>
      </c>
      <c r="O24" s="20">
        <f t="shared" si="3"/>
        <v>3916975732.9948001</v>
      </c>
      <c r="P24" s="9">
        <f t="shared" si="4"/>
        <v>3104688765.8048005</v>
      </c>
      <c r="Q24" s="1">
        <v>15</v>
      </c>
    </row>
    <row r="25" spans="1:17" ht="18" customHeight="1" x14ac:dyDescent="0.2">
      <c r="A25" s="1">
        <v>16</v>
      </c>
      <c r="B25" s="29" t="s">
        <v>38</v>
      </c>
      <c r="C25" s="24">
        <v>27</v>
      </c>
      <c r="D25" s="5">
        <v>3332847459.9843001</v>
      </c>
      <c r="E25" s="5">
        <v>769209529.69330001</v>
      </c>
      <c r="F25" s="6">
        <f t="shared" si="0"/>
        <v>4102056989.6775999</v>
      </c>
      <c r="G25" s="7">
        <v>51447165.549999997</v>
      </c>
      <c r="H25" s="7">
        <v>0</v>
      </c>
      <c r="I25" s="5">
        <v>891341617.91999996</v>
      </c>
      <c r="J25" s="8">
        <f t="shared" si="1"/>
        <v>3159268206.2075996</v>
      </c>
      <c r="K25" s="6">
        <v>6760810.9400000004</v>
      </c>
      <c r="L25" s="8">
        <v>1166689753.9538</v>
      </c>
      <c r="M25" s="20">
        <v>0</v>
      </c>
      <c r="N25" s="20">
        <f t="shared" si="2"/>
        <v>1166689753.9538</v>
      </c>
      <c r="O25" s="20">
        <f t="shared" si="3"/>
        <v>5275507554.5713997</v>
      </c>
      <c r="P25" s="9">
        <f t="shared" si="4"/>
        <v>4332718771.1013994</v>
      </c>
      <c r="Q25" s="1">
        <v>16</v>
      </c>
    </row>
    <row r="26" spans="1:17" ht="18" customHeight="1" x14ac:dyDescent="0.2">
      <c r="A26" s="1">
        <v>17</v>
      </c>
      <c r="B26" s="29" t="s">
        <v>39</v>
      </c>
      <c r="C26" s="24">
        <v>27</v>
      </c>
      <c r="D26" s="5">
        <v>3584786612.1725998</v>
      </c>
      <c r="E26" s="5">
        <v>0</v>
      </c>
      <c r="F26" s="6">
        <f t="shared" si="0"/>
        <v>3584786612.1725998</v>
      </c>
      <c r="G26" s="7">
        <v>27115156.399999999</v>
      </c>
      <c r="H26" s="7">
        <v>0</v>
      </c>
      <c r="I26" s="5">
        <v>163223611.96000001</v>
      </c>
      <c r="J26" s="8">
        <f t="shared" si="1"/>
        <v>3394447843.8125997</v>
      </c>
      <c r="K26" s="6">
        <v>5512824.7400000002</v>
      </c>
      <c r="L26" s="8">
        <v>1117623961.5829999</v>
      </c>
      <c r="M26" s="20">
        <v>0</v>
      </c>
      <c r="N26" s="20">
        <f t="shared" si="2"/>
        <v>1117623961.5829999</v>
      </c>
      <c r="O26" s="20">
        <f t="shared" si="3"/>
        <v>4707923398.4955997</v>
      </c>
      <c r="P26" s="9">
        <f t="shared" si="4"/>
        <v>4517584630.1355991</v>
      </c>
      <c r="Q26" s="1">
        <v>17</v>
      </c>
    </row>
    <row r="27" spans="1:17" ht="18" customHeight="1" x14ac:dyDescent="0.2">
      <c r="A27" s="1">
        <v>18</v>
      </c>
      <c r="B27" s="29" t="s">
        <v>40</v>
      </c>
      <c r="C27" s="24">
        <v>23</v>
      </c>
      <c r="D27" s="5">
        <v>4199994464.2736001</v>
      </c>
      <c r="E27" s="5">
        <v>0</v>
      </c>
      <c r="F27" s="6">
        <f t="shared" si="0"/>
        <v>4199994464.2736001</v>
      </c>
      <c r="G27" s="7">
        <v>216090724.37</v>
      </c>
      <c r="H27" s="7">
        <v>0</v>
      </c>
      <c r="I27" s="5">
        <v>203254936.77000001</v>
      </c>
      <c r="J27" s="8">
        <f t="shared" si="1"/>
        <v>3780648803.1336002</v>
      </c>
      <c r="K27" s="6">
        <v>6458915.3799999999</v>
      </c>
      <c r="L27" s="8">
        <v>1323201837.4475999</v>
      </c>
      <c r="M27" s="20">
        <v>0</v>
      </c>
      <c r="N27" s="20">
        <f t="shared" si="2"/>
        <v>1323201837.4475999</v>
      </c>
      <c r="O27" s="20">
        <f t="shared" si="3"/>
        <v>5529655217.1012001</v>
      </c>
      <c r="P27" s="9">
        <f t="shared" si="4"/>
        <v>5110309555.9612007</v>
      </c>
      <c r="Q27" s="1">
        <v>18</v>
      </c>
    </row>
    <row r="28" spans="1:17" ht="18" customHeight="1" x14ac:dyDescent="0.2">
      <c r="A28" s="1">
        <v>19</v>
      </c>
      <c r="B28" s="29" t="s">
        <v>41</v>
      </c>
      <c r="C28" s="24">
        <v>44</v>
      </c>
      <c r="D28" s="5">
        <v>5084560883.8743</v>
      </c>
      <c r="E28" s="5">
        <v>0</v>
      </c>
      <c r="F28" s="6">
        <f t="shared" si="0"/>
        <v>5084560883.8743</v>
      </c>
      <c r="G28" s="7">
        <v>74397424.819999993</v>
      </c>
      <c r="H28" s="7">
        <v>0</v>
      </c>
      <c r="I28" s="5">
        <v>411469202.63</v>
      </c>
      <c r="J28" s="8">
        <f t="shared" si="1"/>
        <v>4598694256.4243002</v>
      </c>
      <c r="K28" s="6">
        <v>7819236.1399999997</v>
      </c>
      <c r="L28" s="8">
        <v>1742546508.0032001</v>
      </c>
      <c r="M28" s="20">
        <v>0</v>
      </c>
      <c r="N28" s="20">
        <f t="shared" si="2"/>
        <v>1742546508.0032001</v>
      </c>
      <c r="O28" s="20">
        <f t="shared" si="3"/>
        <v>6834926628.0174999</v>
      </c>
      <c r="P28" s="9">
        <f t="shared" si="4"/>
        <v>6349060000.5675011</v>
      </c>
      <c r="Q28" s="1">
        <v>19</v>
      </c>
    </row>
    <row r="29" spans="1:17" ht="18" customHeight="1" x14ac:dyDescent="0.2">
      <c r="A29" s="1">
        <v>20</v>
      </c>
      <c r="B29" s="29" t="s">
        <v>42</v>
      </c>
      <c r="C29" s="24">
        <v>34</v>
      </c>
      <c r="D29" s="5">
        <v>3940389978.6385002</v>
      </c>
      <c r="E29" s="5">
        <v>0</v>
      </c>
      <c r="F29" s="6">
        <f t="shared" si="0"/>
        <v>3940389978.6385002</v>
      </c>
      <c r="G29" s="7">
        <v>98604111.140000001</v>
      </c>
      <c r="H29" s="7">
        <v>0</v>
      </c>
      <c r="I29" s="5">
        <v>220859468.00999999</v>
      </c>
      <c r="J29" s="8">
        <f t="shared" si="1"/>
        <v>3620926399.4885006</v>
      </c>
      <c r="K29" s="6">
        <v>6059685.4699999997</v>
      </c>
      <c r="L29" s="8">
        <v>1230466659.9893999</v>
      </c>
      <c r="M29" s="20">
        <v>0</v>
      </c>
      <c r="N29" s="20">
        <f t="shared" si="2"/>
        <v>1230466659.9893999</v>
      </c>
      <c r="O29" s="20">
        <f t="shared" si="3"/>
        <v>5176916324.0979004</v>
      </c>
      <c r="P29" s="9">
        <f t="shared" si="4"/>
        <v>4857452744.9479008</v>
      </c>
      <c r="Q29" s="1">
        <v>20</v>
      </c>
    </row>
    <row r="30" spans="1:17" ht="18" customHeight="1" x14ac:dyDescent="0.2">
      <c r="A30" s="1">
        <v>21</v>
      </c>
      <c r="B30" s="29" t="s">
        <v>43</v>
      </c>
      <c r="C30" s="24">
        <v>21</v>
      </c>
      <c r="D30" s="5">
        <v>3384814650.4544001</v>
      </c>
      <c r="E30" s="5">
        <v>0</v>
      </c>
      <c r="F30" s="6">
        <f t="shared" si="0"/>
        <v>3384814650.4544001</v>
      </c>
      <c r="G30" s="7">
        <v>38965476.259999998</v>
      </c>
      <c r="H30" s="7">
        <v>0</v>
      </c>
      <c r="I30" s="5">
        <v>264239440.81</v>
      </c>
      <c r="J30" s="8">
        <f t="shared" si="1"/>
        <v>3081609733.3843999</v>
      </c>
      <c r="K30" s="6">
        <v>5205300.05</v>
      </c>
      <c r="L30" s="8">
        <v>988999059.66949999</v>
      </c>
      <c r="M30" s="20">
        <v>0</v>
      </c>
      <c r="N30" s="20">
        <f t="shared" si="2"/>
        <v>988999059.66949999</v>
      </c>
      <c r="O30" s="20">
        <f t="shared" si="3"/>
        <v>4379019010.1739006</v>
      </c>
      <c r="P30" s="9">
        <f t="shared" si="4"/>
        <v>4075814093.1039</v>
      </c>
      <c r="Q30" s="1">
        <v>21</v>
      </c>
    </row>
    <row r="31" spans="1:17" ht="18" customHeight="1" x14ac:dyDescent="0.2">
      <c r="A31" s="1">
        <v>22</v>
      </c>
      <c r="B31" s="29" t="s">
        <v>44</v>
      </c>
      <c r="C31" s="24">
        <v>21</v>
      </c>
      <c r="D31" s="5">
        <v>3542879095.9584999</v>
      </c>
      <c r="E31" s="5">
        <v>0</v>
      </c>
      <c r="F31" s="6">
        <f t="shared" si="0"/>
        <v>3542879095.9584999</v>
      </c>
      <c r="G31" s="7">
        <v>27649103.5</v>
      </c>
      <c r="H31" s="7">
        <v>117593824.09999999</v>
      </c>
      <c r="I31" s="5">
        <v>440272884.06999999</v>
      </c>
      <c r="J31" s="8">
        <f t="shared" si="1"/>
        <v>2957363284.2884998</v>
      </c>
      <c r="K31" s="6">
        <v>5448377.7199999997</v>
      </c>
      <c r="L31" s="8">
        <v>977259403.01339996</v>
      </c>
      <c r="M31" s="20">
        <v>0</v>
      </c>
      <c r="N31" s="20">
        <f t="shared" si="2"/>
        <v>977259403.01339996</v>
      </c>
      <c r="O31" s="20">
        <f t="shared" si="3"/>
        <v>4525586876.6918993</v>
      </c>
      <c r="P31" s="9">
        <f t="shared" si="4"/>
        <v>3940071065.0218997</v>
      </c>
      <c r="Q31" s="1">
        <v>22</v>
      </c>
    </row>
    <row r="32" spans="1:17" ht="18" customHeight="1" x14ac:dyDescent="0.2">
      <c r="A32" s="1">
        <v>23</v>
      </c>
      <c r="B32" s="29" t="s">
        <v>45</v>
      </c>
      <c r="C32" s="24">
        <v>16</v>
      </c>
      <c r="D32" s="5">
        <v>2853421453.9035001</v>
      </c>
      <c r="E32" s="5">
        <v>0</v>
      </c>
      <c r="F32" s="6">
        <f t="shared" si="0"/>
        <v>2853421453.9035001</v>
      </c>
      <c r="G32" s="7">
        <v>39742879.329999998</v>
      </c>
      <c r="H32" s="7">
        <v>0</v>
      </c>
      <c r="I32" s="5">
        <v>456735092.51999998</v>
      </c>
      <c r="J32" s="8">
        <f t="shared" si="1"/>
        <v>2356943482.0535002</v>
      </c>
      <c r="K32" s="6">
        <v>4388102.8600000003</v>
      </c>
      <c r="L32" s="8">
        <v>888047412.12030005</v>
      </c>
      <c r="M32" s="20">
        <v>0</v>
      </c>
      <c r="N32" s="20">
        <f t="shared" si="2"/>
        <v>888047412.12030005</v>
      </c>
      <c r="O32" s="20">
        <f t="shared" si="3"/>
        <v>3745856968.8838005</v>
      </c>
      <c r="P32" s="9">
        <f t="shared" si="4"/>
        <v>3249378997.0338001</v>
      </c>
      <c r="Q32" s="1">
        <v>23</v>
      </c>
    </row>
    <row r="33" spans="1:17" ht="18" customHeight="1" x14ac:dyDescent="0.2">
      <c r="A33" s="1">
        <v>24</v>
      </c>
      <c r="B33" s="29" t="s">
        <v>46</v>
      </c>
      <c r="C33" s="24">
        <v>20</v>
      </c>
      <c r="D33" s="5">
        <v>4294241516.7423</v>
      </c>
      <c r="E33" s="5">
        <v>0</v>
      </c>
      <c r="F33" s="6">
        <f t="shared" si="0"/>
        <v>4294241516.7423</v>
      </c>
      <c r="G33" s="7">
        <v>926864967.20000005</v>
      </c>
      <c r="H33" s="7">
        <v>2000000000</v>
      </c>
      <c r="I33" s="5">
        <v>0</v>
      </c>
      <c r="J33" s="8">
        <f t="shared" si="1"/>
        <v>1367376549.5423002</v>
      </c>
      <c r="K33" s="6">
        <v>6603852.1699999999</v>
      </c>
      <c r="L33" s="8">
        <v>8963733905.7569008</v>
      </c>
      <c r="M33" s="20">
        <v>1000000000</v>
      </c>
      <c r="N33" s="20">
        <f t="shared" si="2"/>
        <v>7963733905.7569008</v>
      </c>
      <c r="O33" s="20">
        <f t="shared" si="3"/>
        <v>13264579274.669201</v>
      </c>
      <c r="P33" s="9">
        <f t="shared" si="4"/>
        <v>9337714307.4692001</v>
      </c>
      <c r="Q33" s="1">
        <v>24</v>
      </c>
    </row>
    <row r="34" spans="1:17" ht="18" customHeight="1" x14ac:dyDescent="0.2">
      <c r="A34" s="1">
        <v>25</v>
      </c>
      <c r="B34" s="29" t="s">
        <v>47</v>
      </c>
      <c r="C34" s="24">
        <v>13</v>
      </c>
      <c r="D34" s="5">
        <v>2956150757.5468998</v>
      </c>
      <c r="E34" s="5">
        <v>0</v>
      </c>
      <c r="F34" s="6">
        <f t="shared" si="0"/>
        <v>2956150757.5468998</v>
      </c>
      <c r="G34" s="7">
        <v>31079742.059999999</v>
      </c>
      <c r="H34" s="7">
        <v>226360533.05000001</v>
      </c>
      <c r="I34" s="5">
        <v>124304116.61</v>
      </c>
      <c r="J34" s="8">
        <f t="shared" si="1"/>
        <v>2574406365.8268995</v>
      </c>
      <c r="K34" s="6">
        <v>4546083.99</v>
      </c>
      <c r="L34" s="8">
        <v>838925319.74899995</v>
      </c>
      <c r="M34" s="20">
        <v>0</v>
      </c>
      <c r="N34" s="20">
        <f t="shared" si="2"/>
        <v>838925319.74899995</v>
      </c>
      <c r="O34" s="20">
        <f t="shared" si="3"/>
        <v>3799622161.2858996</v>
      </c>
      <c r="P34" s="9">
        <f t="shared" si="4"/>
        <v>3417877769.5658994</v>
      </c>
      <c r="Q34" s="1">
        <v>25</v>
      </c>
    </row>
    <row r="35" spans="1:17" ht="18" customHeight="1" x14ac:dyDescent="0.2">
      <c r="A35" s="1">
        <v>26</v>
      </c>
      <c r="B35" s="29" t="s">
        <v>48</v>
      </c>
      <c r="C35" s="24">
        <v>25</v>
      </c>
      <c r="D35" s="5">
        <v>3797044028.3628998</v>
      </c>
      <c r="E35" s="5">
        <v>0</v>
      </c>
      <c r="F35" s="6">
        <f t="shared" si="0"/>
        <v>3797044028.3628998</v>
      </c>
      <c r="G35" s="7">
        <v>35000178.170000002</v>
      </c>
      <c r="H35" s="7">
        <v>275631992.38</v>
      </c>
      <c r="I35" s="5">
        <v>286157248.77999997</v>
      </c>
      <c r="J35" s="8">
        <f t="shared" si="1"/>
        <v>3200254609.0328999</v>
      </c>
      <c r="K35" s="6">
        <v>5839242.4800000004</v>
      </c>
      <c r="L35" s="8">
        <v>1089431113.325</v>
      </c>
      <c r="M35" s="20">
        <v>0</v>
      </c>
      <c r="N35" s="20">
        <f t="shared" si="2"/>
        <v>1089431113.325</v>
      </c>
      <c r="O35" s="20">
        <f t="shared" si="3"/>
        <v>4892314384.1679001</v>
      </c>
      <c r="P35" s="9">
        <f t="shared" si="4"/>
        <v>4295524964.8379002</v>
      </c>
      <c r="Q35" s="1">
        <v>26</v>
      </c>
    </row>
    <row r="36" spans="1:17" ht="18" customHeight="1" x14ac:dyDescent="0.2">
      <c r="A36" s="1">
        <v>27</v>
      </c>
      <c r="B36" s="29" t="s">
        <v>49</v>
      </c>
      <c r="C36" s="24">
        <v>20</v>
      </c>
      <c r="D36" s="5">
        <v>2978106094.4393001</v>
      </c>
      <c r="E36" s="5">
        <v>0</v>
      </c>
      <c r="F36" s="6">
        <f t="shared" si="0"/>
        <v>2978106094.4393001</v>
      </c>
      <c r="G36" s="7">
        <v>75985872.060000002</v>
      </c>
      <c r="H36" s="7">
        <v>0</v>
      </c>
      <c r="I36" s="5">
        <v>1133331119.97</v>
      </c>
      <c r="J36" s="8">
        <f t="shared" si="1"/>
        <v>1768789102.4093001</v>
      </c>
      <c r="K36" s="6">
        <v>4579847.76</v>
      </c>
      <c r="L36" s="8">
        <v>1107262586.0562999</v>
      </c>
      <c r="M36" s="20">
        <v>0</v>
      </c>
      <c r="N36" s="20">
        <f t="shared" si="2"/>
        <v>1107262586.0562999</v>
      </c>
      <c r="O36" s="20">
        <f t="shared" si="3"/>
        <v>4089948528.2556</v>
      </c>
      <c r="P36" s="9">
        <f t="shared" si="4"/>
        <v>2880631536.2256002</v>
      </c>
      <c r="Q36" s="1">
        <v>27</v>
      </c>
    </row>
    <row r="37" spans="1:17" ht="18" customHeight="1" x14ac:dyDescent="0.2">
      <c r="A37" s="1">
        <v>28</v>
      </c>
      <c r="B37" s="29" t="s">
        <v>50</v>
      </c>
      <c r="C37" s="24">
        <v>18</v>
      </c>
      <c r="D37" s="5">
        <v>2984006056.1405001</v>
      </c>
      <c r="E37" s="5">
        <v>1097031622.6389999</v>
      </c>
      <c r="F37" s="6">
        <f t="shared" si="0"/>
        <v>4081037678.7795</v>
      </c>
      <c r="G37" s="7">
        <v>76149030.519999996</v>
      </c>
      <c r="H37" s="7">
        <v>307710850.69999999</v>
      </c>
      <c r="I37" s="5">
        <v>293823281.24000001</v>
      </c>
      <c r="J37" s="8">
        <f t="shared" si="1"/>
        <v>3403354516.3195</v>
      </c>
      <c r="K37" s="6">
        <v>6929071.5700000003</v>
      </c>
      <c r="L37" s="8">
        <v>1002180189.0569</v>
      </c>
      <c r="M37" s="20">
        <v>0</v>
      </c>
      <c r="N37" s="20">
        <f t="shared" si="2"/>
        <v>1002180189.0569</v>
      </c>
      <c r="O37" s="20">
        <f t="shared" si="3"/>
        <v>5090146939.4064007</v>
      </c>
      <c r="P37" s="9">
        <f t="shared" si="4"/>
        <v>4412463776.9463997</v>
      </c>
      <c r="Q37" s="1">
        <v>28</v>
      </c>
    </row>
    <row r="38" spans="1:17" ht="18" customHeight="1" x14ac:dyDescent="0.2">
      <c r="A38" s="1">
        <v>29</v>
      </c>
      <c r="B38" s="29" t="s">
        <v>51</v>
      </c>
      <c r="C38" s="24">
        <v>30</v>
      </c>
      <c r="D38" s="5">
        <v>2923511490.2009001</v>
      </c>
      <c r="E38" s="5">
        <v>0</v>
      </c>
      <c r="F38" s="6">
        <f t="shared" si="0"/>
        <v>2923511490.2009001</v>
      </c>
      <c r="G38" s="7">
        <v>97150687.530000001</v>
      </c>
      <c r="H38" s="7">
        <v>945881467</v>
      </c>
      <c r="I38" s="5">
        <v>1375047323.53</v>
      </c>
      <c r="J38" s="8">
        <f t="shared" si="1"/>
        <v>505432012.1408999</v>
      </c>
      <c r="K38" s="6">
        <v>4495890.05</v>
      </c>
      <c r="L38" s="8">
        <v>997059629.77359998</v>
      </c>
      <c r="M38" s="20">
        <v>0</v>
      </c>
      <c r="N38" s="20">
        <f t="shared" si="2"/>
        <v>997059629.77359998</v>
      </c>
      <c r="O38" s="20">
        <f t="shared" si="3"/>
        <v>3925067010.0245004</v>
      </c>
      <c r="P38" s="9">
        <f t="shared" si="4"/>
        <v>1506987531.9645</v>
      </c>
      <c r="Q38" s="1">
        <v>29</v>
      </c>
    </row>
    <row r="39" spans="1:17" ht="18" customHeight="1" x14ac:dyDescent="0.2">
      <c r="A39" s="1">
        <v>30</v>
      </c>
      <c r="B39" s="29" t="s">
        <v>52</v>
      </c>
      <c r="C39" s="24">
        <v>33</v>
      </c>
      <c r="D39" s="5">
        <v>3595344721.1578999</v>
      </c>
      <c r="E39" s="5">
        <v>0</v>
      </c>
      <c r="F39" s="6">
        <f t="shared" si="0"/>
        <v>3595344721.1578999</v>
      </c>
      <c r="G39" s="7">
        <v>125101279.56</v>
      </c>
      <c r="H39" s="7">
        <v>99912935</v>
      </c>
      <c r="I39" s="5">
        <v>459901275.64999998</v>
      </c>
      <c r="J39" s="8">
        <f t="shared" si="1"/>
        <v>2910429230.9478998</v>
      </c>
      <c r="K39" s="6">
        <v>5529061.4100000001</v>
      </c>
      <c r="L39" s="8">
        <v>1534831067.1024001</v>
      </c>
      <c r="M39" s="20">
        <v>0</v>
      </c>
      <c r="N39" s="20">
        <f t="shared" si="2"/>
        <v>1534831067.1024001</v>
      </c>
      <c r="O39" s="20">
        <f t="shared" si="3"/>
        <v>5135704849.6702995</v>
      </c>
      <c r="P39" s="9">
        <f t="shared" si="4"/>
        <v>4450789359.4602995</v>
      </c>
      <c r="Q39" s="1">
        <v>30</v>
      </c>
    </row>
    <row r="40" spans="1:17" ht="18" customHeight="1" x14ac:dyDescent="0.2">
      <c r="A40" s="1">
        <v>31</v>
      </c>
      <c r="B40" s="29" t="s">
        <v>53</v>
      </c>
      <c r="C40" s="24">
        <v>17</v>
      </c>
      <c r="D40" s="5">
        <v>3347384415.9835</v>
      </c>
      <c r="E40" s="5">
        <v>0</v>
      </c>
      <c r="F40" s="6">
        <f t="shared" si="0"/>
        <v>3347384415.9835</v>
      </c>
      <c r="G40" s="7">
        <v>23038723.309999999</v>
      </c>
      <c r="H40" s="7">
        <v>400864283.51999998</v>
      </c>
      <c r="I40" s="5">
        <v>519359488.18000001</v>
      </c>
      <c r="J40" s="8">
        <f t="shared" si="1"/>
        <v>2404121920.9735003</v>
      </c>
      <c r="K40" s="6">
        <v>5147738.38</v>
      </c>
      <c r="L40" s="8">
        <v>978177963.19190001</v>
      </c>
      <c r="M40" s="20">
        <v>0</v>
      </c>
      <c r="N40" s="20">
        <f t="shared" si="2"/>
        <v>978177963.19190001</v>
      </c>
      <c r="O40" s="20">
        <f t="shared" si="3"/>
        <v>4330710117.5553999</v>
      </c>
      <c r="P40" s="9">
        <f t="shared" si="4"/>
        <v>3387447622.5454006</v>
      </c>
      <c r="Q40" s="1">
        <v>31</v>
      </c>
    </row>
    <row r="41" spans="1:17" ht="18" customHeight="1" x14ac:dyDescent="0.2">
      <c r="A41" s="1">
        <v>32</v>
      </c>
      <c r="B41" s="29" t="s">
        <v>54</v>
      </c>
      <c r="C41" s="24">
        <v>23</v>
      </c>
      <c r="D41" s="5">
        <v>3457056032.3182998</v>
      </c>
      <c r="E41" s="5">
        <v>8156836733.0373001</v>
      </c>
      <c r="F41" s="6">
        <f t="shared" si="0"/>
        <v>11613892765.3556</v>
      </c>
      <c r="G41" s="7">
        <v>277644002.13999999</v>
      </c>
      <c r="H41" s="7">
        <v>0</v>
      </c>
      <c r="I41" s="5">
        <v>523282937.88</v>
      </c>
      <c r="J41" s="8">
        <f t="shared" si="1"/>
        <v>10812965825.335602</v>
      </c>
      <c r="K41" s="6">
        <v>22288133.789999999</v>
      </c>
      <c r="L41" s="8">
        <v>1403007926.1633</v>
      </c>
      <c r="M41" s="20">
        <v>0</v>
      </c>
      <c r="N41" s="20">
        <f t="shared" si="2"/>
        <v>1403007926.1633</v>
      </c>
      <c r="O41" s="20">
        <f t="shared" si="3"/>
        <v>13039188825.308901</v>
      </c>
      <c r="P41" s="9">
        <f t="shared" si="4"/>
        <v>12238261885.288902</v>
      </c>
      <c r="Q41" s="1">
        <v>32</v>
      </c>
    </row>
    <row r="42" spans="1:17" ht="18" customHeight="1" x14ac:dyDescent="0.2">
      <c r="A42" s="1">
        <v>33</v>
      </c>
      <c r="B42" s="29" t="s">
        <v>55</v>
      </c>
      <c r="C42" s="24">
        <v>23</v>
      </c>
      <c r="D42" s="5">
        <v>3532797424.0848999</v>
      </c>
      <c r="E42" s="5">
        <v>0</v>
      </c>
      <c r="F42" s="6">
        <f t="shared" si="0"/>
        <v>3532797424.0848999</v>
      </c>
      <c r="G42" s="7">
        <v>35530162.539999999</v>
      </c>
      <c r="H42" s="7">
        <v>0</v>
      </c>
      <c r="I42" s="5">
        <v>276184462.77999997</v>
      </c>
      <c r="J42" s="8">
        <f t="shared" si="1"/>
        <v>3221082798.7649002</v>
      </c>
      <c r="K42" s="6">
        <v>5432873.7400000002</v>
      </c>
      <c r="L42" s="8">
        <v>1029390732.1798</v>
      </c>
      <c r="M42" s="20">
        <v>0</v>
      </c>
      <c r="N42" s="20">
        <f t="shared" si="2"/>
        <v>1029390732.1798</v>
      </c>
      <c r="O42" s="20">
        <f t="shared" si="3"/>
        <v>4567621030.0046997</v>
      </c>
      <c r="P42" s="9">
        <f t="shared" si="4"/>
        <v>4255906404.6847</v>
      </c>
      <c r="Q42" s="1">
        <v>33</v>
      </c>
    </row>
    <row r="43" spans="1:17" ht="18" customHeight="1" x14ac:dyDescent="0.2">
      <c r="A43" s="1">
        <v>34</v>
      </c>
      <c r="B43" s="29" t="s">
        <v>56</v>
      </c>
      <c r="C43" s="24">
        <v>16</v>
      </c>
      <c r="D43" s="5">
        <v>3087812552.1602001</v>
      </c>
      <c r="E43" s="5">
        <v>0</v>
      </c>
      <c r="F43" s="6">
        <f t="shared" si="0"/>
        <v>3087812552.1602001</v>
      </c>
      <c r="G43" s="7">
        <v>17020078.039999999</v>
      </c>
      <c r="H43" s="7">
        <v>0</v>
      </c>
      <c r="I43" s="5">
        <v>400446719.68000001</v>
      </c>
      <c r="J43" s="8">
        <f t="shared" si="1"/>
        <v>2670345754.4402003</v>
      </c>
      <c r="K43" s="6">
        <v>4748558.6399999997</v>
      </c>
      <c r="L43" s="8">
        <v>886751754.12489998</v>
      </c>
      <c r="M43" s="20">
        <v>0</v>
      </c>
      <c r="N43" s="20">
        <f t="shared" si="2"/>
        <v>886751754.12489998</v>
      </c>
      <c r="O43" s="20">
        <f t="shared" si="3"/>
        <v>3979312864.9250998</v>
      </c>
      <c r="P43" s="9">
        <f t="shared" si="4"/>
        <v>3561846067.2051001</v>
      </c>
      <c r="Q43" s="1">
        <v>34</v>
      </c>
    </row>
    <row r="44" spans="1:17" ht="18" customHeight="1" x14ac:dyDescent="0.2">
      <c r="A44" s="1">
        <v>35</v>
      </c>
      <c r="B44" s="29" t="s">
        <v>57</v>
      </c>
      <c r="C44" s="24">
        <v>17</v>
      </c>
      <c r="D44" s="5">
        <v>3183138360.3572998</v>
      </c>
      <c r="E44" s="5">
        <v>0</v>
      </c>
      <c r="F44" s="6">
        <f t="shared" si="0"/>
        <v>3183138360.3572998</v>
      </c>
      <c r="G44" s="7">
        <v>31943044.920000002</v>
      </c>
      <c r="H44" s="7">
        <v>0</v>
      </c>
      <c r="I44" s="5">
        <v>89972595.590000004</v>
      </c>
      <c r="J44" s="8">
        <f t="shared" si="1"/>
        <v>3061222719.8472996</v>
      </c>
      <c r="K44" s="6">
        <v>4895154.38</v>
      </c>
      <c r="L44" s="8">
        <v>914341421.26629996</v>
      </c>
      <c r="M44" s="20">
        <v>0</v>
      </c>
      <c r="N44" s="20">
        <f t="shared" si="2"/>
        <v>914341421.26629996</v>
      </c>
      <c r="O44" s="20">
        <f t="shared" si="3"/>
        <v>4102374936.0036001</v>
      </c>
      <c r="P44" s="9">
        <f t="shared" si="4"/>
        <v>3980459295.4935999</v>
      </c>
      <c r="Q44" s="1">
        <v>35</v>
      </c>
    </row>
    <row r="45" spans="1:17" ht="18" customHeight="1" thickBot="1" x14ac:dyDescent="0.25">
      <c r="A45" s="1">
        <v>36</v>
      </c>
      <c r="B45" s="29" t="s">
        <v>58</v>
      </c>
      <c r="C45" s="24">
        <v>14</v>
      </c>
      <c r="D45" s="5">
        <v>3189917515.6055002</v>
      </c>
      <c r="E45" s="5">
        <v>0</v>
      </c>
      <c r="F45" s="6">
        <f t="shared" si="0"/>
        <v>3189917515.6055002</v>
      </c>
      <c r="G45" s="7">
        <v>26330741.670000002</v>
      </c>
      <c r="H45" s="7">
        <v>488822936.86000001</v>
      </c>
      <c r="I45" s="5">
        <v>518487915.94999999</v>
      </c>
      <c r="J45" s="8">
        <f t="shared" si="1"/>
        <v>2156275921.1255002</v>
      </c>
      <c r="K45" s="6">
        <v>4905579.63</v>
      </c>
      <c r="L45" s="8">
        <v>978663964.71609998</v>
      </c>
      <c r="M45" s="20">
        <v>0</v>
      </c>
      <c r="N45" s="20">
        <f t="shared" si="2"/>
        <v>978663964.71609998</v>
      </c>
      <c r="O45" s="20">
        <f t="shared" si="3"/>
        <v>4173487059.9516001</v>
      </c>
      <c r="P45" s="9">
        <f t="shared" si="4"/>
        <v>3139845465.4716005</v>
      </c>
      <c r="Q45" s="1">
        <v>36</v>
      </c>
    </row>
    <row r="46" spans="1:17" ht="18" customHeight="1" thickTop="1" thickBot="1" x14ac:dyDescent="0.3">
      <c r="A46" s="1"/>
      <c r="B46" s="124" t="s">
        <v>878</v>
      </c>
      <c r="C46" s="125"/>
      <c r="D46" s="10">
        <f>SUM(D10:D45)</f>
        <v>121556109159.26491</v>
      </c>
      <c r="E46" s="10">
        <f t="shared" ref="E46:P46" si="5">SUM(E10:E45)</f>
        <v>46255932635.568497</v>
      </c>
      <c r="F46" s="10">
        <f t="shared" si="5"/>
        <v>167812041794.8334</v>
      </c>
      <c r="G46" s="10">
        <f t="shared" si="5"/>
        <v>3140683211.29</v>
      </c>
      <c r="H46" s="10">
        <f t="shared" si="5"/>
        <v>6858821848.8999987</v>
      </c>
      <c r="I46" s="10">
        <f t="shared" si="5"/>
        <v>17180981802.527599</v>
      </c>
      <c r="J46" s="10">
        <f t="shared" si="5"/>
        <v>140631554932.11578</v>
      </c>
      <c r="K46" s="10">
        <f t="shared" si="5"/>
        <v>284437687.63999999</v>
      </c>
      <c r="L46" s="10">
        <f t="shared" si="5"/>
        <v>46313091942.734894</v>
      </c>
      <c r="M46" s="10">
        <f t="shared" ref="M46" si="6">SUM(M10:M45)</f>
        <v>1000000000</v>
      </c>
      <c r="N46" s="10">
        <f t="shared" ref="N46" si="7">SUM(N10:N45)</f>
        <v>45313091942.734901</v>
      </c>
      <c r="O46" s="10">
        <f t="shared" si="5"/>
        <v>214409571425.20828</v>
      </c>
      <c r="P46" s="10">
        <f t="shared" si="5"/>
        <v>186229084562.49066</v>
      </c>
    </row>
    <row r="47" spans="1:17" ht="13.5" thickTop="1" x14ac:dyDescent="0.2">
      <c r="B47" t="s">
        <v>17</v>
      </c>
      <c r="I47" s="30"/>
      <c r="J47" s="30"/>
      <c r="K47" s="31"/>
      <c r="L47" s="32"/>
      <c r="M47" s="32"/>
      <c r="N47" s="32"/>
    </row>
    <row r="48" spans="1:17" x14ac:dyDescent="0.2">
      <c r="B48" t="s">
        <v>913</v>
      </c>
      <c r="I48" s="31"/>
      <c r="J48" s="30"/>
      <c r="O48" s="31"/>
    </row>
    <row r="49" spans="1:10" x14ac:dyDescent="0.2">
      <c r="C49" s="21" t="s">
        <v>21</v>
      </c>
      <c r="I49" s="30"/>
      <c r="J49" s="31"/>
    </row>
    <row r="50" spans="1:10" x14ac:dyDescent="0.2">
      <c r="C50" s="21"/>
    </row>
    <row r="53" spans="1:10" ht="20.25" x14ac:dyDescent="0.3">
      <c r="A53" s="26"/>
    </row>
  </sheetData>
  <mergeCells count="19">
    <mergeCell ref="A2:P2"/>
    <mergeCell ref="B46:C46"/>
    <mergeCell ref="G7:I7"/>
    <mergeCell ref="F7:F8"/>
    <mergeCell ref="E7:E8"/>
    <mergeCell ref="D7:D8"/>
    <mergeCell ref="C7:C8"/>
    <mergeCell ref="B7:B8"/>
    <mergeCell ref="K7:K8"/>
    <mergeCell ref="A4:P4"/>
    <mergeCell ref="A7:A8"/>
    <mergeCell ref="Q7:Q8"/>
    <mergeCell ref="D5:P5"/>
    <mergeCell ref="J7:J8"/>
    <mergeCell ref="L7:L8"/>
    <mergeCell ref="O7:O8"/>
    <mergeCell ref="P7:P8"/>
    <mergeCell ref="M7:M8"/>
    <mergeCell ref="N7:N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414"/>
  <sheetViews>
    <sheetView topLeftCell="B4" workbookViewId="0">
      <pane xSplit="3" ySplit="3" topLeftCell="E7" activePane="bottomRight" state="frozen"/>
      <selection activeCell="B4" sqref="B4"/>
      <selection pane="topRight" activeCell="E4" sqref="E4"/>
      <selection pane="bottomLeft" activeCell="B7" sqref="B7"/>
      <selection pane="bottomRight" activeCell="B4" sqref="B4:S4"/>
    </sheetView>
  </sheetViews>
  <sheetFormatPr defaultRowHeight="12.75" x14ac:dyDescent="0.2"/>
  <cols>
    <col min="1" max="1" width="9.28515625" bestFit="1" customWidth="1"/>
    <col min="2" max="2" width="13.85546875" bestFit="1" customWidth="1"/>
    <col min="3" max="3" width="6.140625" customWidth="1"/>
    <col min="4" max="4" width="23.85546875" bestFit="1" customWidth="1"/>
    <col min="5" max="6" width="17.140625" customWidth="1"/>
    <col min="7" max="7" width="19.85546875" customWidth="1"/>
    <col min="8" max="8" width="18.42578125" customWidth="1"/>
    <col min="9" max="9" width="19.7109375" bestFit="1" customWidth="1"/>
    <col min="10" max="10" width="0.7109375" customWidth="1"/>
    <col min="11" max="11" width="4.7109375" style="17" customWidth="1"/>
    <col min="12" max="12" width="13" customWidth="1"/>
    <col min="13" max="13" width="9.42578125" bestFit="1" customWidth="1"/>
    <col min="14" max="14" width="22.28515625" customWidth="1"/>
    <col min="15" max="16" width="18.7109375" customWidth="1"/>
    <col min="17" max="17" width="21.85546875" customWidth="1"/>
    <col min="18" max="18" width="18.7109375" customWidth="1"/>
    <col min="19" max="19" width="22.140625" bestFit="1" customWidth="1"/>
  </cols>
  <sheetData>
    <row r="1" spans="1:19" ht="26.25" x14ac:dyDescent="0.4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</row>
    <row r="2" spans="1:19" ht="26.25" hidden="1" x14ac:dyDescent="0.4">
      <c r="A2" s="27"/>
      <c r="B2" s="27"/>
      <c r="C2" s="27"/>
      <c r="D2" s="27"/>
      <c r="E2" s="27"/>
      <c r="F2" s="47"/>
      <c r="G2" s="27"/>
      <c r="H2" s="27"/>
      <c r="I2" s="27"/>
      <c r="J2" s="27"/>
      <c r="K2" s="27"/>
      <c r="L2" s="27"/>
      <c r="M2" s="27"/>
      <c r="N2" s="27"/>
      <c r="O2" s="27"/>
      <c r="P2" s="47"/>
      <c r="Q2" s="27"/>
      <c r="R2" s="27"/>
      <c r="S2" s="27"/>
    </row>
    <row r="3" spans="1:19" ht="18" x14ac:dyDescent="0.25">
      <c r="J3" s="23" t="s">
        <v>14</v>
      </c>
    </row>
    <row r="4" spans="1:19" ht="45" customHeight="1" x14ac:dyDescent="0.3">
      <c r="B4" s="138" t="s">
        <v>912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</row>
    <row r="5" spans="1:19" x14ac:dyDescent="0.2">
      <c r="J5" s="17">
        <v>0</v>
      </c>
    </row>
    <row r="6" spans="1:19" ht="91.5" customHeight="1" x14ac:dyDescent="0.2">
      <c r="A6" s="13" t="s">
        <v>0</v>
      </c>
      <c r="B6" s="3" t="s">
        <v>7</v>
      </c>
      <c r="C6" s="3" t="s">
        <v>0</v>
      </c>
      <c r="D6" s="3" t="s">
        <v>8</v>
      </c>
      <c r="E6" s="3" t="s">
        <v>4</v>
      </c>
      <c r="F6" s="3" t="s">
        <v>879</v>
      </c>
      <c r="G6" s="3" t="s">
        <v>22</v>
      </c>
      <c r="H6" s="3" t="s">
        <v>9</v>
      </c>
      <c r="I6" s="3" t="s">
        <v>15</v>
      </c>
      <c r="J6" s="11"/>
      <c r="K6" s="18"/>
      <c r="L6" s="3" t="s">
        <v>7</v>
      </c>
      <c r="M6" s="3" t="s">
        <v>0</v>
      </c>
      <c r="N6" s="3" t="s">
        <v>8</v>
      </c>
      <c r="O6" s="3" t="s">
        <v>4</v>
      </c>
      <c r="P6" s="3" t="s">
        <v>879</v>
      </c>
      <c r="Q6" s="3" t="s">
        <v>22</v>
      </c>
      <c r="R6" s="3" t="s">
        <v>9</v>
      </c>
      <c r="S6" s="3" t="s">
        <v>15</v>
      </c>
    </row>
    <row r="7" spans="1:19" ht="15.75" x14ac:dyDescent="0.25">
      <c r="A7" s="1"/>
      <c r="B7" s="1"/>
      <c r="C7" s="1"/>
      <c r="D7" s="1"/>
      <c r="E7" s="106" t="s">
        <v>899</v>
      </c>
      <c r="F7" s="106" t="s">
        <v>899</v>
      </c>
      <c r="G7" s="106" t="s">
        <v>899</v>
      </c>
      <c r="H7" s="106" t="s">
        <v>899</v>
      </c>
      <c r="I7" s="106" t="s">
        <v>899</v>
      </c>
      <c r="J7" s="11"/>
      <c r="K7" s="18"/>
      <c r="L7" s="4"/>
      <c r="M7" s="4"/>
      <c r="N7" s="106" t="s">
        <v>899</v>
      </c>
      <c r="O7" s="106" t="s">
        <v>899</v>
      </c>
      <c r="P7" s="106" t="s">
        <v>899</v>
      </c>
      <c r="Q7" s="106" t="s">
        <v>899</v>
      </c>
      <c r="R7" s="106" t="s">
        <v>899</v>
      </c>
      <c r="S7" s="106" t="s">
        <v>899</v>
      </c>
    </row>
    <row r="8" spans="1:19" ht="24.95" customHeight="1" x14ac:dyDescent="0.2">
      <c r="A8" s="136">
        <v>1</v>
      </c>
      <c r="B8" s="121" t="s">
        <v>23</v>
      </c>
      <c r="C8" s="1">
        <v>1</v>
      </c>
      <c r="D8" s="5" t="s">
        <v>62</v>
      </c>
      <c r="E8" s="5">
        <v>99652007.138999999</v>
      </c>
      <c r="F8" s="5">
        <v>0</v>
      </c>
      <c r="G8" s="5">
        <v>153248.7452</v>
      </c>
      <c r="H8" s="5">
        <v>29260629.632800002</v>
      </c>
      <c r="I8" s="6">
        <f t="shared" ref="I8:I46" si="0">SUM(E8:H8)</f>
        <v>129065885.51699999</v>
      </c>
      <c r="J8" s="11"/>
      <c r="K8" s="139">
        <v>19</v>
      </c>
      <c r="L8" s="121" t="s">
        <v>41</v>
      </c>
      <c r="M8" s="12">
        <v>26</v>
      </c>
      <c r="N8" s="5" t="s">
        <v>443</v>
      </c>
      <c r="O8" s="5">
        <v>105494849.5758</v>
      </c>
      <c r="P8" s="5">
        <v>0</v>
      </c>
      <c r="Q8" s="5">
        <v>162234.0963</v>
      </c>
      <c r="R8" s="5">
        <v>30665472.170699999</v>
      </c>
      <c r="S8" s="6">
        <f>SUM(O8:R8)</f>
        <v>136322555.84280002</v>
      </c>
    </row>
    <row r="9" spans="1:19" ht="24.95" customHeight="1" x14ac:dyDescent="0.2">
      <c r="A9" s="136"/>
      <c r="B9" s="135"/>
      <c r="C9" s="1">
        <v>2</v>
      </c>
      <c r="D9" s="5" t="s">
        <v>63</v>
      </c>
      <c r="E9" s="5">
        <v>166256392.16240001</v>
      </c>
      <c r="F9" s="5">
        <v>0</v>
      </c>
      <c r="G9" s="5">
        <v>255675.5675</v>
      </c>
      <c r="H9" s="5">
        <v>51242476.416900001</v>
      </c>
      <c r="I9" s="6">
        <f t="shared" si="0"/>
        <v>217754544.14680001</v>
      </c>
      <c r="J9" s="11"/>
      <c r="K9" s="139"/>
      <c r="L9" s="135"/>
      <c r="M9" s="12">
        <v>27</v>
      </c>
      <c r="N9" s="5" t="s">
        <v>444</v>
      </c>
      <c r="O9" s="5">
        <v>103314661.1206</v>
      </c>
      <c r="P9" s="5">
        <v>0</v>
      </c>
      <c r="Q9" s="5">
        <v>158881.3174</v>
      </c>
      <c r="R9" s="5">
        <v>32998912.007599998</v>
      </c>
      <c r="S9" s="6">
        <f t="shared" ref="S9:S72" si="1">SUM(O9:R9)</f>
        <v>136472454.4456</v>
      </c>
    </row>
    <row r="10" spans="1:19" ht="24.95" customHeight="1" x14ac:dyDescent="0.2">
      <c r="A10" s="136"/>
      <c r="B10" s="135"/>
      <c r="C10" s="1">
        <v>3</v>
      </c>
      <c r="D10" s="5" t="s">
        <v>64</v>
      </c>
      <c r="E10" s="5">
        <v>116979676.69159999</v>
      </c>
      <c r="F10" s="5">
        <v>0</v>
      </c>
      <c r="G10" s="5">
        <v>179895.91159999999</v>
      </c>
      <c r="H10" s="5">
        <v>33618449.949299999</v>
      </c>
      <c r="I10" s="6">
        <f t="shared" si="0"/>
        <v>150778022.55249998</v>
      </c>
      <c r="J10" s="11"/>
      <c r="K10" s="139"/>
      <c r="L10" s="135"/>
      <c r="M10" s="12">
        <v>28</v>
      </c>
      <c r="N10" s="5" t="s">
        <v>445</v>
      </c>
      <c r="O10" s="5">
        <v>103408183.8751</v>
      </c>
      <c r="P10" s="5">
        <v>0</v>
      </c>
      <c r="Q10" s="5">
        <v>159025.1404</v>
      </c>
      <c r="R10" s="5">
        <v>32444578.475200001</v>
      </c>
      <c r="S10" s="6">
        <f t="shared" si="1"/>
        <v>136011787.49070001</v>
      </c>
    </row>
    <row r="11" spans="1:19" ht="24.95" customHeight="1" x14ac:dyDescent="0.2">
      <c r="A11" s="136"/>
      <c r="B11" s="135"/>
      <c r="C11" s="1">
        <v>4</v>
      </c>
      <c r="D11" s="5" t="s">
        <v>65</v>
      </c>
      <c r="E11" s="5">
        <v>119189620.9641</v>
      </c>
      <c r="F11" s="5">
        <v>0</v>
      </c>
      <c r="G11" s="5">
        <v>183294.45009999999</v>
      </c>
      <c r="H11" s="5">
        <v>35140470.007799998</v>
      </c>
      <c r="I11" s="6">
        <f t="shared" si="0"/>
        <v>154513385.42199999</v>
      </c>
      <c r="J11" s="11"/>
      <c r="K11" s="139"/>
      <c r="L11" s="135"/>
      <c r="M11" s="12">
        <v>29</v>
      </c>
      <c r="N11" s="5" t="s">
        <v>446</v>
      </c>
      <c r="O11" s="5">
        <v>122555858.6179</v>
      </c>
      <c r="P11" s="5">
        <v>0</v>
      </c>
      <c r="Q11" s="5">
        <v>188471.18179999999</v>
      </c>
      <c r="R11" s="5">
        <v>38404532.483099997</v>
      </c>
      <c r="S11" s="6">
        <f t="shared" si="1"/>
        <v>161148862.28279999</v>
      </c>
    </row>
    <row r="12" spans="1:19" ht="24.95" customHeight="1" x14ac:dyDescent="0.2">
      <c r="A12" s="136"/>
      <c r="B12" s="135"/>
      <c r="C12" s="1">
        <v>5</v>
      </c>
      <c r="D12" s="5" t="s">
        <v>66</v>
      </c>
      <c r="E12" s="5">
        <v>108485898.4927</v>
      </c>
      <c r="F12" s="5">
        <v>0</v>
      </c>
      <c r="G12" s="5">
        <v>166833.848</v>
      </c>
      <c r="H12" s="5">
        <v>31380201.506200001</v>
      </c>
      <c r="I12" s="6">
        <f t="shared" si="0"/>
        <v>140032933.84689999</v>
      </c>
      <c r="J12" s="11"/>
      <c r="K12" s="139"/>
      <c r="L12" s="135"/>
      <c r="M12" s="12">
        <v>30</v>
      </c>
      <c r="N12" s="5" t="s">
        <v>447</v>
      </c>
      <c r="O12" s="5">
        <v>123514610.3668</v>
      </c>
      <c r="P12" s="5">
        <v>0</v>
      </c>
      <c r="Q12" s="5">
        <v>189945.5876</v>
      </c>
      <c r="R12" s="5">
        <v>37806633.2544</v>
      </c>
      <c r="S12" s="6">
        <f t="shared" si="1"/>
        <v>161511189.20879999</v>
      </c>
    </row>
    <row r="13" spans="1:19" ht="24.95" customHeight="1" x14ac:dyDescent="0.2">
      <c r="A13" s="136"/>
      <c r="B13" s="135"/>
      <c r="C13" s="1">
        <v>6</v>
      </c>
      <c r="D13" s="5" t="s">
        <v>67</v>
      </c>
      <c r="E13" s="5">
        <v>112037891.74420001</v>
      </c>
      <c r="F13" s="5">
        <v>0</v>
      </c>
      <c r="G13" s="5">
        <v>172296.24189999999</v>
      </c>
      <c r="H13" s="5">
        <v>32473929.775600001</v>
      </c>
      <c r="I13" s="6">
        <f t="shared" si="0"/>
        <v>144684117.7617</v>
      </c>
      <c r="J13" s="11"/>
      <c r="K13" s="139"/>
      <c r="L13" s="135"/>
      <c r="M13" s="12">
        <v>31</v>
      </c>
      <c r="N13" s="5" t="s">
        <v>47</v>
      </c>
      <c r="O13" s="5">
        <v>213553488.01969999</v>
      </c>
      <c r="P13" s="5">
        <v>0</v>
      </c>
      <c r="Q13" s="5">
        <v>328410.8872</v>
      </c>
      <c r="R13" s="5">
        <v>64409848.498400003</v>
      </c>
      <c r="S13" s="6">
        <f t="shared" si="1"/>
        <v>278291747.40530002</v>
      </c>
    </row>
    <row r="14" spans="1:19" ht="24.95" customHeight="1" x14ac:dyDescent="0.2">
      <c r="A14" s="136"/>
      <c r="B14" s="135"/>
      <c r="C14" s="1">
        <v>7</v>
      </c>
      <c r="D14" s="5" t="s">
        <v>68</v>
      </c>
      <c r="E14" s="5">
        <v>108706763.8308</v>
      </c>
      <c r="F14" s="5">
        <v>0</v>
      </c>
      <c r="G14" s="5">
        <v>167173.50339999999</v>
      </c>
      <c r="H14" s="5">
        <v>31155702.679000001</v>
      </c>
      <c r="I14" s="6">
        <f t="shared" si="0"/>
        <v>140029640.01319999</v>
      </c>
      <c r="J14" s="11"/>
      <c r="K14" s="139"/>
      <c r="L14" s="135"/>
      <c r="M14" s="12">
        <v>32</v>
      </c>
      <c r="N14" s="5" t="s">
        <v>448</v>
      </c>
      <c r="O14" s="5">
        <v>106964226.84630001</v>
      </c>
      <c r="P14" s="5">
        <v>0</v>
      </c>
      <c r="Q14" s="5">
        <v>164493.76199999999</v>
      </c>
      <c r="R14" s="5">
        <v>33057138.5682</v>
      </c>
      <c r="S14" s="6">
        <f t="shared" si="1"/>
        <v>140185859.17649999</v>
      </c>
    </row>
    <row r="15" spans="1:19" ht="24.95" customHeight="1" x14ac:dyDescent="0.2">
      <c r="A15" s="136"/>
      <c r="B15" s="135"/>
      <c r="C15" s="1">
        <v>8</v>
      </c>
      <c r="D15" s="5" t="s">
        <v>69</v>
      </c>
      <c r="E15" s="5">
        <v>105995873.24330001</v>
      </c>
      <c r="F15" s="5">
        <v>0</v>
      </c>
      <c r="G15" s="5">
        <v>163004.59</v>
      </c>
      <c r="H15" s="5">
        <v>29743812.809599999</v>
      </c>
      <c r="I15" s="6">
        <f t="shared" si="0"/>
        <v>135902690.64290002</v>
      </c>
      <c r="J15" s="11"/>
      <c r="K15" s="139"/>
      <c r="L15" s="135"/>
      <c r="M15" s="12">
        <v>33</v>
      </c>
      <c r="N15" s="5" t="s">
        <v>449</v>
      </c>
      <c r="O15" s="5">
        <v>105859398.5043</v>
      </c>
      <c r="P15" s="5">
        <v>0</v>
      </c>
      <c r="Q15" s="5">
        <v>162794.7139</v>
      </c>
      <c r="R15" s="5">
        <v>30232733.4844</v>
      </c>
      <c r="S15" s="6">
        <f t="shared" si="1"/>
        <v>136254926.7026</v>
      </c>
    </row>
    <row r="16" spans="1:19" ht="24.95" customHeight="1" x14ac:dyDescent="0.2">
      <c r="A16" s="136"/>
      <c r="B16" s="135"/>
      <c r="C16" s="1">
        <v>9</v>
      </c>
      <c r="D16" s="5" t="s">
        <v>70</v>
      </c>
      <c r="E16" s="5">
        <v>114354452.8443</v>
      </c>
      <c r="F16" s="5">
        <v>0</v>
      </c>
      <c r="G16" s="5">
        <v>175858.73989999999</v>
      </c>
      <c r="H16" s="5">
        <v>33182237.124499999</v>
      </c>
      <c r="I16" s="6">
        <f t="shared" si="0"/>
        <v>147712548.7087</v>
      </c>
      <c r="J16" s="11"/>
      <c r="K16" s="139"/>
      <c r="L16" s="135"/>
      <c r="M16" s="12">
        <v>34</v>
      </c>
      <c r="N16" s="5" t="s">
        <v>450</v>
      </c>
      <c r="O16" s="5">
        <v>126716381.10510001</v>
      </c>
      <c r="P16" s="5">
        <v>0</v>
      </c>
      <c r="Q16" s="5">
        <v>194869.39559999999</v>
      </c>
      <c r="R16" s="5">
        <v>38775778.918700002</v>
      </c>
      <c r="S16" s="6">
        <f t="shared" si="1"/>
        <v>165687029.41940001</v>
      </c>
    </row>
    <row r="17" spans="1:19" ht="24.95" customHeight="1" x14ac:dyDescent="0.2">
      <c r="A17" s="136"/>
      <c r="B17" s="135"/>
      <c r="C17" s="1">
        <v>10</v>
      </c>
      <c r="D17" s="5" t="s">
        <v>71</v>
      </c>
      <c r="E17" s="5">
        <v>116046630.9852</v>
      </c>
      <c r="F17" s="5">
        <v>0</v>
      </c>
      <c r="G17" s="5">
        <v>178461.03750000001</v>
      </c>
      <c r="H17" s="5">
        <v>34398949.895300001</v>
      </c>
      <c r="I17" s="6">
        <f t="shared" si="0"/>
        <v>150624041.91799998</v>
      </c>
      <c r="J17" s="11"/>
      <c r="K17" s="139"/>
      <c r="L17" s="135"/>
      <c r="M17" s="12">
        <v>35</v>
      </c>
      <c r="N17" s="5" t="s">
        <v>451</v>
      </c>
      <c r="O17" s="5">
        <v>104553228.0854</v>
      </c>
      <c r="P17" s="5">
        <v>0</v>
      </c>
      <c r="Q17" s="5">
        <v>160786.03400000001</v>
      </c>
      <c r="R17" s="5">
        <v>32721397.827599999</v>
      </c>
      <c r="S17" s="6">
        <f t="shared" si="1"/>
        <v>137435411.947</v>
      </c>
    </row>
    <row r="18" spans="1:19" ht="24.95" customHeight="1" x14ac:dyDescent="0.2">
      <c r="A18" s="136"/>
      <c r="B18" s="135"/>
      <c r="C18" s="1">
        <v>11</v>
      </c>
      <c r="D18" s="5" t="s">
        <v>72</v>
      </c>
      <c r="E18" s="5">
        <v>126906273.38779999</v>
      </c>
      <c r="F18" s="5">
        <v>0</v>
      </c>
      <c r="G18" s="5">
        <v>195161.41940000001</v>
      </c>
      <c r="H18" s="5">
        <v>38825349.704899997</v>
      </c>
      <c r="I18" s="6">
        <f t="shared" si="0"/>
        <v>165926784.51209998</v>
      </c>
      <c r="J18" s="11"/>
      <c r="K18" s="139"/>
      <c r="L18" s="135"/>
      <c r="M18" s="12">
        <v>36</v>
      </c>
      <c r="N18" s="5" t="s">
        <v>452</v>
      </c>
      <c r="O18" s="5">
        <v>132331222.9554</v>
      </c>
      <c r="P18" s="5">
        <v>0</v>
      </c>
      <c r="Q18" s="5">
        <v>203504.11850000001</v>
      </c>
      <c r="R18" s="5">
        <v>40576702.812700003</v>
      </c>
      <c r="S18" s="6">
        <f t="shared" si="1"/>
        <v>173111429.88660002</v>
      </c>
    </row>
    <row r="19" spans="1:19" ht="24.95" customHeight="1" x14ac:dyDescent="0.2">
      <c r="A19" s="136"/>
      <c r="B19" s="135"/>
      <c r="C19" s="1">
        <v>12</v>
      </c>
      <c r="D19" s="5" t="s">
        <v>73</v>
      </c>
      <c r="E19" s="5">
        <v>122188181.33400001</v>
      </c>
      <c r="F19" s="5">
        <v>0</v>
      </c>
      <c r="G19" s="5">
        <v>187905.75330000001</v>
      </c>
      <c r="H19" s="5">
        <v>37052705.298</v>
      </c>
      <c r="I19" s="6">
        <f t="shared" si="0"/>
        <v>159428792.38530001</v>
      </c>
      <c r="J19" s="11"/>
      <c r="K19" s="139"/>
      <c r="L19" s="135"/>
      <c r="M19" s="12">
        <v>37</v>
      </c>
      <c r="N19" s="5" t="s">
        <v>453</v>
      </c>
      <c r="O19" s="5">
        <v>116208028.05410001</v>
      </c>
      <c r="P19" s="5">
        <v>0</v>
      </c>
      <c r="Q19" s="5">
        <v>178709.2402</v>
      </c>
      <c r="R19" s="5">
        <v>37038779.172399998</v>
      </c>
      <c r="S19" s="6">
        <f t="shared" si="1"/>
        <v>153425516.46670002</v>
      </c>
    </row>
    <row r="20" spans="1:19" ht="24.95" customHeight="1" x14ac:dyDescent="0.2">
      <c r="A20" s="136"/>
      <c r="B20" s="135"/>
      <c r="C20" s="1">
        <v>13</v>
      </c>
      <c r="D20" s="5" t="s">
        <v>74</v>
      </c>
      <c r="E20" s="5">
        <v>93305590.447600007</v>
      </c>
      <c r="F20" s="5">
        <v>0</v>
      </c>
      <c r="G20" s="5">
        <v>143488.978</v>
      </c>
      <c r="H20" s="5">
        <v>27532593.163699999</v>
      </c>
      <c r="I20" s="6">
        <f t="shared" si="0"/>
        <v>120981672.58930001</v>
      </c>
      <c r="J20" s="11"/>
      <c r="K20" s="139"/>
      <c r="L20" s="135"/>
      <c r="M20" s="12">
        <v>38</v>
      </c>
      <c r="N20" s="5" t="s">
        <v>454</v>
      </c>
      <c r="O20" s="5">
        <v>120839340.08570001</v>
      </c>
      <c r="P20" s="5">
        <v>0</v>
      </c>
      <c r="Q20" s="5">
        <v>185831.45259999999</v>
      </c>
      <c r="R20" s="5">
        <v>38332826.265299998</v>
      </c>
      <c r="S20" s="6">
        <f t="shared" si="1"/>
        <v>159357997.80360001</v>
      </c>
    </row>
    <row r="21" spans="1:19" ht="24.95" customHeight="1" x14ac:dyDescent="0.2">
      <c r="A21" s="136"/>
      <c r="B21" s="135"/>
      <c r="C21" s="1">
        <v>14</v>
      </c>
      <c r="D21" s="5" t="s">
        <v>75</v>
      </c>
      <c r="E21" s="5">
        <v>88161038.327900007</v>
      </c>
      <c r="F21" s="5">
        <v>0</v>
      </c>
      <c r="G21" s="5">
        <v>135577.48499999999</v>
      </c>
      <c r="H21" s="5">
        <v>25882168.947700001</v>
      </c>
      <c r="I21" s="6">
        <f t="shared" si="0"/>
        <v>114178784.7606</v>
      </c>
      <c r="J21" s="11"/>
      <c r="K21" s="139"/>
      <c r="L21" s="135"/>
      <c r="M21" s="12">
        <v>39</v>
      </c>
      <c r="N21" s="5" t="s">
        <v>455</v>
      </c>
      <c r="O21" s="5">
        <v>95131196.028799996</v>
      </c>
      <c r="P21" s="5">
        <v>0</v>
      </c>
      <c r="Q21" s="5">
        <v>146296.46549999999</v>
      </c>
      <c r="R21" s="5">
        <v>29742463.065200001</v>
      </c>
      <c r="S21" s="6">
        <f t="shared" si="1"/>
        <v>125019955.55949999</v>
      </c>
    </row>
    <row r="22" spans="1:19" ht="24.95" customHeight="1" x14ac:dyDescent="0.2">
      <c r="A22" s="136"/>
      <c r="B22" s="135"/>
      <c r="C22" s="1">
        <v>15</v>
      </c>
      <c r="D22" s="5" t="s">
        <v>76</v>
      </c>
      <c r="E22" s="5">
        <v>91801464.534400001</v>
      </c>
      <c r="F22" s="5">
        <v>0</v>
      </c>
      <c r="G22" s="5">
        <v>141175.8744</v>
      </c>
      <c r="H22" s="5">
        <v>27945112.3642</v>
      </c>
      <c r="I22" s="6">
        <f t="shared" si="0"/>
        <v>119887752.773</v>
      </c>
      <c r="J22" s="11"/>
      <c r="K22" s="139"/>
      <c r="L22" s="135"/>
      <c r="M22" s="12">
        <v>40</v>
      </c>
      <c r="N22" s="5" t="s">
        <v>456</v>
      </c>
      <c r="O22" s="5">
        <v>104885522.0139</v>
      </c>
      <c r="P22" s="5">
        <v>0</v>
      </c>
      <c r="Q22" s="5">
        <v>161297.04860000001</v>
      </c>
      <c r="R22" s="5">
        <v>33907677.145499997</v>
      </c>
      <c r="S22" s="6">
        <f t="shared" si="1"/>
        <v>138954496.208</v>
      </c>
    </row>
    <row r="23" spans="1:19" ht="24.95" customHeight="1" x14ac:dyDescent="0.2">
      <c r="A23" s="136"/>
      <c r="B23" s="135"/>
      <c r="C23" s="1">
        <v>16</v>
      </c>
      <c r="D23" s="5" t="s">
        <v>77</v>
      </c>
      <c r="E23" s="5">
        <v>136846379.80360001</v>
      </c>
      <c r="F23" s="5">
        <v>0</v>
      </c>
      <c r="G23" s="5">
        <v>210447.7029</v>
      </c>
      <c r="H23" s="5">
        <v>37124133.584700003</v>
      </c>
      <c r="I23" s="6">
        <f t="shared" si="0"/>
        <v>174180961.09119999</v>
      </c>
      <c r="J23" s="11"/>
      <c r="K23" s="139"/>
      <c r="L23" s="135"/>
      <c r="M23" s="12">
        <v>41</v>
      </c>
      <c r="N23" s="5" t="s">
        <v>457</v>
      </c>
      <c r="O23" s="5">
        <v>129327573.5616</v>
      </c>
      <c r="P23" s="5">
        <v>0</v>
      </c>
      <c r="Q23" s="5">
        <v>198884.98920000001</v>
      </c>
      <c r="R23" s="5">
        <v>39053709.995399997</v>
      </c>
      <c r="S23" s="6">
        <f t="shared" si="1"/>
        <v>168580168.54619998</v>
      </c>
    </row>
    <row r="24" spans="1:19" ht="24.95" customHeight="1" x14ac:dyDescent="0.2">
      <c r="A24" s="136"/>
      <c r="B24" s="122"/>
      <c r="C24" s="1">
        <v>17</v>
      </c>
      <c r="D24" s="5" t="s">
        <v>78</v>
      </c>
      <c r="E24" s="5">
        <v>118243299.86750001</v>
      </c>
      <c r="F24" s="5">
        <v>0</v>
      </c>
      <c r="G24" s="5">
        <v>181839.1606</v>
      </c>
      <c r="H24" s="5">
        <v>31420293.063999999</v>
      </c>
      <c r="I24" s="6">
        <f t="shared" si="0"/>
        <v>149845432.09210002</v>
      </c>
      <c r="J24" s="11"/>
      <c r="K24" s="139"/>
      <c r="L24" s="135"/>
      <c r="M24" s="12">
        <v>42</v>
      </c>
      <c r="N24" s="5" t="s">
        <v>458</v>
      </c>
      <c r="O24" s="5">
        <v>151206137.4393</v>
      </c>
      <c r="P24" s="5">
        <v>0</v>
      </c>
      <c r="Q24" s="5">
        <v>232530.6985</v>
      </c>
      <c r="R24" s="5">
        <v>48636426.104800001</v>
      </c>
      <c r="S24" s="6">
        <f t="shared" si="1"/>
        <v>200075094.24260002</v>
      </c>
    </row>
    <row r="25" spans="1:19" ht="24.95" customHeight="1" x14ac:dyDescent="0.2">
      <c r="A25" s="1"/>
      <c r="B25" s="126" t="s">
        <v>811</v>
      </c>
      <c r="C25" s="127"/>
      <c r="D25" s="128"/>
      <c r="E25" s="14">
        <f>SUM(E8:E24)</f>
        <v>1945157435.8004003</v>
      </c>
      <c r="F25" s="14">
        <f t="shared" ref="F25:H25" si="2">SUM(F8:F24)</f>
        <v>0</v>
      </c>
      <c r="G25" s="14">
        <f t="shared" si="2"/>
        <v>2991339.0087000001</v>
      </c>
      <c r="H25" s="14">
        <f t="shared" si="2"/>
        <v>567379215.92420006</v>
      </c>
      <c r="I25" s="8">
        <f t="shared" si="0"/>
        <v>2515527990.7333002</v>
      </c>
      <c r="J25" s="11"/>
      <c r="K25" s="139"/>
      <c r="L25" s="135"/>
      <c r="M25" s="12">
        <v>43</v>
      </c>
      <c r="N25" s="5" t="s">
        <v>459</v>
      </c>
      <c r="O25" s="5">
        <v>98677423.415199995</v>
      </c>
      <c r="P25" s="5">
        <v>0</v>
      </c>
      <c r="Q25" s="5">
        <v>151749.99230000001</v>
      </c>
      <c r="R25" s="5">
        <v>31900111.495999999</v>
      </c>
      <c r="S25" s="6">
        <f t="shared" si="1"/>
        <v>130729284.90349999</v>
      </c>
    </row>
    <row r="26" spans="1:19" ht="24.95" customHeight="1" x14ac:dyDescent="0.2">
      <c r="A26" s="136">
        <v>2</v>
      </c>
      <c r="B26" s="121" t="s">
        <v>24</v>
      </c>
      <c r="C26" s="1">
        <v>1</v>
      </c>
      <c r="D26" s="5" t="s">
        <v>79</v>
      </c>
      <c r="E26" s="5">
        <v>121262362.35780001</v>
      </c>
      <c r="F26" s="5">
        <v>0</v>
      </c>
      <c r="G26" s="5">
        <v>186481.9927</v>
      </c>
      <c r="H26" s="5">
        <v>34030718.384300001</v>
      </c>
      <c r="I26" s="6">
        <f t="shared" si="0"/>
        <v>155479562.73480001</v>
      </c>
      <c r="J26" s="11"/>
      <c r="K26" s="139"/>
      <c r="L26" s="122"/>
      <c r="M26" s="12">
        <v>44</v>
      </c>
      <c r="N26" s="5" t="s">
        <v>460</v>
      </c>
      <c r="O26" s="5">
        <v>116030913.67990001</v>
      </c>
      <c r="P26" s="5">
        <v>0</v>
      </c>
      <c r="Q26" s="5">
        <v>178436.86679999999</v>
      </c>
      <c r="R26" s="5">
        <v>35819078.642499998</v>
      </c>
      <c r="S26" s="6">
        <f t="shared" si="1"/>
        <v>152028429.18919998</v>
      </c>
    </row>
    <row r="27" spans="1:19" ht="24.95" customHeight="1" x14ac:dyDescent="0.2">
      <c r="A27" s="136"/>
      <c r="B27" s="135"/>
      <c r="C27" s="1">
        <v>2</v>
      </c>
      <c r="D27" s="5" t="s">
        <v>80</v>
      </c>
      <c r="E27" s="5">
        <v>148139848.33700001</v>
      </c>
      <c r="F27" s="5">
        <v>0</v>
      </c>
      <c r="G27" s="5">
        <v>227815.2395</v>
      </c>
      <c r="H27" s="5">
        <v>35909254.531499997</v>
      </c>
      <c r="I27" s="6">
        <f t="shared" si="0"/>
        <v>184276918.10799998</v>
      </c>
      <c r="J27" s="11"/>
      <c r="K27" s="25"/>
      <c r="L27" s="126" t="s">
        <v>829</v>
      </c>
      <c r="M27" s="127"/>
      <c r="N27" s="128"/>
      <c r="O27" s="14">
        <f>2280572243.3509+E414</f>
        <v>5355802953.1011</v>
      </c>
      <c r="P27" s="14">
        <f>0+F414</f>
        <v>0</v>
      </c>
      <c r="Q27" s="14">
        <f>3507152.9884+G414</f>
        <v>8236362.7755999984</v>
      </c>
      <c r="R27" s="14">
        <f>706524800.3881+H414</f>
        <v>1661876110.8808002</v>
      </c>
      <c r="S27" s="14">
        <f>2990604196.7274+I414</f>
        <v>7025915426.7574997</v>
      </c>
    </row>
    <row r="28" spans="1:19" ht="24.95" customHeight="1" x14ac:dyDescent="0.2">
      <c r="A28" s="136"/>
      <c r="B28" s="135"/>
      <c r="C28" s="1">
        <v>3</v>
      </c>
      <c r="D28" s="5" t="s">
        <v>81</v>
      </c>
      <c r="E28" s="5">
        <v>126141123.29809999</v>
      </c>
      <c r="F28" s="5">
        <v>0</v>
      </c>
      <c r="G28" s="5">
        <v>193984.74170000001</v>
      </c>
      <c r="H28" s="5">
        <v>32907598.903499998</v>
      </c>
      <c r="I28" s="6">
        <f t="shared" si="0"/>
        <v>159242706.94329998</v>
      </c>
      <c r="J28" s="11"/>
      <c r="K28" s="132">
        <v>20</v>
      </c>
      <c r="L28" s="121" t="s">
        <v>42</v>
      </c>
      <c r="M28" s="12">
        <v>1</v>
      </c>
      <c r="N28" s="5" t="s">
        <v>461</v>
      </c>
      <c r="O28" s="5">
        <v>117904387.6576</v>
      </c>
      <c r="P28" s="5">
        <v>0</v>
      </c>
      <c r="Q28" s="5">
        <v>181317.9682</v>
      </c>
      <c r="R28" s="5">
        <v>31426693.183699999</v>
      </c>
      <c r="S28" s="6">
        <f t="shared" si="1"/>
        <v>149512398.80950001</v>
      </c>
    </row>
    <row r="29" spans="1:19" ht="24.95" customHeight="1" x14ac:dyDescent="0.2">
      <c r="A29" s="136"/>
      <c r="B29" s="135"/>
      <c r="C29" s="1">
        <v>4</v>
      </c>
      <c r="D29" s="5" t="s">
        <v>82</v>
      </c>
      <c r="E29" s="5">
        <v>110438370.9619</v>
      </c>
      <c r="F29" s="5">
        <v>0</v>
      </c>
      <c r="G29" s="5">
        <v>169836.43640000001</v>
      </c>
      <c r="H29" s="5">
        <v>30538792.337200001</v>
      </c>
      <c r="I29" s="6">
        <f t="shared" si="0"/>
        <v>141146999.73549998</v>
      </c>
      <c r="J29" s="11"/>
      <c r="K29" s="133"/>
      <c r="L29" s="135"/>
      <c r="M29" s="12">
        <v>2</v>
      </c>
      <c r="N29" s="5" t="s">
        <v>462</v>
      </c>
      <c r="O29" s="5">
        <v>121493559.1328</v>
      </c>
      <c r="P29" s="5">
        <v>0</v>
      </c>
      <c r="Q29" s="5">
        <v>186837.5362</v>
      </c>
      <c r="R29" s="5">
        <v>33872764.589400001</v>
      </c>
      <c r="S29" s="6">
        <f t="shared" si="1"/>
        <v>155553161.25839999</v>
      </c>
    </row>
    <row r="30" spans="1:19" ht="24.95" customHeight="1" x14ac:dyDescent="0.2">
      <c r="A30" s="136"/>
      <c r="B30" s="135"/>
      <c r="C30" s="1">
        <v>5</v>
      </c>
      <c r="D30" s="5" t="s">
        <v>83</v>
      </c>
      <c r="E30" s="5">
        <v>109282725.5968</v>
      </c>
      <c r="F30" s="5">
        <v>0</v>
      </c>
      <c r="G30" s="5">
        <v>168059.23989999999</v>
      </c>
      <c r="H30" s="5">
        <v>31680672.165600002</v>
      </c>
      <c r="I30" s="6">
        <f t="shared" si="0"/>
        <v>141131457.00229999</v>
      </c>
      <c r="J30" s="11"/>
      <c r="K30" s="133"/>
      <c r="L30" s="135"/>
      <c r="M30" s="12">
        <v>3</v>
      </c>
      <c r="N30" s="5" t="s">
        <v>463</v>
      </c>
      <c r="O30" s="5">
        <v>132173514.52599999</v>
      </c>
      <c r="P30" s="5">
        <v>0</v>
      </c>
      <c r="Q30" s="5">
        <v>203261.5883</v>
      </c>
      <c r="R30" s="5">
        <v>35568352.605300002</v>
      </c>
      <c r="S30" s="6">
        <f t="shared" si="1"/>
        <v>167945128.71959999</v>
      </c>
    </row>
    <row r="31" spans="1:19" ht="24.95" customHeight="1" x14ac:dyDescent="0.2">
      <c r="A31" s="136"/>
      <c r="B31" s="135"/>
      <c r="C31" s="1">
        <v>6</v>
      </c>
      <c r="D31" s="5" t="s">
        <v>84</v>
      </c>
      <c r="E31" s="5">
        <v>116838981.39920001</v>
      </c>
      <c r="F31" s="5">
        <v>0</v>
      </c>
      <c r="G31" s="5">
        <v>179679.54490000001</v>
      </c>
      <c r="H31" s="5">
        <v>33859373.875600003</v>
      </c>
      <c r="I31" s="6">
        <f t="shared" si="0"/>
        <v>150878034.8197</v>
      </c>
      <c r="J31" s="11"/>
      <c r="K31" s="133"/>
      <c r="L31" s="135"/>
      <c r="M31" s="12">
        <v>4</v>
      </c>
      <c r="N31" s="5" t="s">
        <v>464</v>
      </c>
      <c r="O31" s="5">
        <v>123925814.9199</v>
      </c>
      <c r="P31" s="5">
        <v>0</v>
      </c>
      <c r="Q31" s="5">
        <v>190577.954</v>
      </c>
      <c r="R31" s="5">
        <v>34765618.173100002</v>
      </c>
      <c r="S31" s="6">
        <f t="shared" si="1"/>
        <v>158882011.04699999</v>
      </c>
    </row>
    <row r="32" spans="1:19" ht="24.95" customHeight="1" x14ac:dyDescent="0.2">
      <c r="A32" s="136"/>
      <c r="B32" s="135"/>
      <c r="C32" s="1">
        <v>7</v>
      </c>
      <c r="D32" s="5" t="s">
        <v>85</v>
      </c>
      <c r="E32" s="5">
        <v>127265664.12090001</v>
      </c>
      <c r="F32" s="5">
        <v>0</v>
      </c>
      <c r="G32" s="5">
        <v>195714.10449999999</v>
      </c>
      <c r="H32" s="5">
        <v>33257722.577399999</v>
      </c>
      <c r="I32" s="6">
        <f t="shared" si="0"/>
        <v>160719100.8028</v>
      </c>
      <c r="J32" s="11"/>
      <c r="K32" s="133"/>
      <c r="L32" s="135"/>
      <c r="M32" s="12">
        <v>5</v>
      </c>
      <c r="N32" s="5" t="s">
        <v>465</v>
      </c>
      <c r="O32" s="5">
        <v>115897677.1575</v>
      </c>
      <c r="P32" s="5">
        <v>0</v>
      </c>
      <c r="Q32" s="5">
        <v>178231.9705</v>
      </c>
      <c r="R32" s="5">
        <v>31634099.249600001</v>
      </c>
      <c r="S32" s="6">
        <f t="shared" si="1"/>
        <v>147710008.37760001</v>
      </c>
    </row>
    <row r="33" spans="1:19" ht="24.95" customHeight="1" x14ac:dyDescent="0.2">
      <c r="A33" s="136"/>
      <c r="B33" s="135"/>
      <c r="C33" s="1">
        <v>8</v>
      </c>
      <c r="D33" s="5" t="s">
        <v>86</v>
      </c>
      <c r="E33" s="5">
        <v>133130501.0851</v>
      </c>
      <c r="F33" s="5">
        <v>0</v>
      </c>
      <c r="G33" s="5">
        <v>204733.27960000001</v>
      </c>
      <c r="H33" s="5">
        <v>33212350.329100002</v>
      </c>
      <c r="I33" s="6">
        <f t="shared" si="0"/>
        <v>166547584.6938</v>
      </c>
      <c r="J33" s="11"/>
      <c r="K33" s="133"/>
      <c r="L33" s="135"/>
      <c r="M33" s="12">
        <v>6</v>
      </c>
      <c r="N33" s="5" t="s">
        <v>466</v>
      </c>
      <c r="O33" s="5">
        <v>108408916.6023</v>
      </c>
      <c r="P33" s="5">
        <v>0</v>
      </c>
      <c r="Q33" s="5">
        <v>166715.46230000001</v>
      </c>
      <c r="R33" s="5">
        <v>30609714.783799998</v>
      </c>
      <c r="S33" s="6">
        <f t="shared" si="1"/>
        <v>139185346.8484</v>
      </c>
    </row>
    <row r="34" spans="1:19" ht="24.95" customHeight="1" x14ac:dyDescent="0.2">
      <c r="A34" s="136"/>
      <c r="B34" s="135"/>
      <c r="C34" s="1">
        <v>9</v>
      </c>
      <c r="D34" s="5" t="s">
        <v>790</v>
      </c>
      <c r="E34" s="5">
        <v>115750346.82439999</v>
      </c>
      <c r="F34" s="5">
        <v>0</v>
      </c>
      <c r="G34" s="5">
        <v>178005.4002</v>
      </c>
      <c r="H34" s="5">
        <v>35281130.298199996</v>
      </c>
      <c r="I34" s="6">
        <f t="shared" si="0"/>
        <v>151209482.52279997</v>
      </c>
      <c r="J34" s="11"/>
      <c r="K34" s="133"/>
      <c r="L34" s="135"/>
      <c r="M34" s="12">
        <v>7</v>
      </c>
      <c r="N34" s="5" t="s">
        <v>467</v>
      </c>
      <c r="O34" s="5">
        <v>108763688.2965</v>
      </c>
      <c r="P34" s="5">
        <v>0</v>
      </c>
      <c r="Q34" s="5">
        <v>167261.04399999999</v>
      </c>
      <c r="R34" s="5">
        <v>28947547.979899999</v>
      </c>
      <c r="S34" s="6">
        <f t="shared" si="1"/>
        <v>137878497.3204</v>
      </c>
    </row>
    <row r="35" spans="1:19" ht="24.95" customHeight="1" x14ac:dyDescent="0.2">
      <c r="A35" s="136"/>
      <c r="B35" s="135"/>
      <c r="C35" s="1">
        <v>10</v>
      </c>
      <c r="D35" s="5" t="s">
        <v>87</v>
      </c>
      <c r="E35" s="5">
        <v>103639213.35600001</v>
      </c>
      <c r="F35" s="5">
        <v>0</v>
      </c>
      <c r="G35" s="5">
        <v>159380.4265</v>
      </c>
      <c r="H35" s="5">
        <v>29344244.569699999</v>
      </c>
      <c r="I35" s="6">
        <f t="shared" si="0"/>
        <v>133142838.3522</v>
      </c>
      <c r="J35" s="11"/>
      <c r="K35" s="133"/>
      <c r="L35" s="135"/>
      <c r="M35" s="12">
        <v>8</v>
      </c>
      <c r="N35" s="5" t="s">
        <v>468</v>
      </c>
      <c r="O35" s="5">
        <v>116453265.6339</v>
      </c>
      <c r="P35" s="5">
        <v>0</v>
      </c>
      <c r="Q35" s="5">
        <v>179086.37609999999</v>
      </c>
      <c r="R35" s="5">
        <v>31174331.766100001</v>
      </c>
      <c r="S35" s="6">
        <f t="shared" si="1"/>
        <v>147806683.77610001</v>
      </c>
    </row>
    <row r="36" spans="1:19" ht="24.95" customHeight="1" x14ac:dyDescent="0.2">
      <c r="A36" s="136"/>
      <c r="B36" s="135"/>
      <c r="C36" s="1">
        <v>11</v>
      </c>
      <c r="D36" s="5" t="s">
        <v>88</v>
      </c>
      <c r="E36" s="5">
        <v>105320614.43350001</v>
      </c>
      <c r="F36" s="5">
        <v>0</v>
      </c>
      <c r="G36" s="5">
        <v>161966.1507</v>
      </c>
      <c r="H36" s="5">
        <v>30874533.077799998</v>
      </c>
      <c r="I36" s="6">
        <f t="shared" si="0"/>
        <v>136357113.662</v>
      </c>
      <c r="J36" s="11"/>
      <c r="K36" s="133"/>
      <c r="L36" s="135"/>
      <c r="M36" s="12">
        <v>9</v>
      </c>
      <c r="N36" s="5" t="s">
        <v>469</v>
      </c>
      <c r="O36" s="5">
        <v>109227626.4214</v>
      </c>
      <c r="P36" s="5">
        <v>0</v>
      </c>
      <c r="Q36" s="5">
        <v>167974.5062</v>
      </c>
      <c r="R36" s="5">
        <v>29782175.0031</v>
      </c>
      <c r="S36" s="6">
        <f t="shared" si="1"/>
        <v>139177775.9307</v>
      </c>
    </row>
    <row r="37" spans="1:19" ht="24.95" customHeight="1" x14ac:dyDescent="0.2">
      <c r="A37" s="136"/>
      <c r="B37" s="135"/>
      <c r="C37" s="1">
        <v>12</v>
      </c>
      <c r="D37" s="5" t="s">
        <v>89</v>
      </c>
      <c r="E37" s="5">
        <v>103115661.706</v>
      </c>
      <c r="F37" s="5">
        <v>0</v>
      </c>
      <c r="G37" s="5">
        <v>158575.28839999999</v>
      </c>
      <c r="H37" s="5">
        <v>29233905.932300001</v>
      </c>
      <c r="I37" s="6">
        <f t="shared" si="0"/>
        <v>132508142.9267</v>
      </c>
      <c r="J37" s="11"/>
      <c r="K37" s="133"/>
      <c r="L37" s="135"/>
      <c r="M37" s="12">
        <v>10</v>
      </c>
      <c r="N37" s="5" t="s">
        <v>470</v>
      </c>
      <c r="O37" s="5">
        <v>131695044.609</v>
      </c>
      <c r="P37" s="5">
        <v>0</v>
      </c>
      <c r="Q37" s="5">
        <v>202525.77859999999</v>
      </c>
      <c r="R37" s="5">
        <v>36314805.994400002</v>
      </c>
      <c r="S37" s="6">
        <f t="shared" si="1"/>
        <v>168212376.382</v>
      </c>
    </row>
    <row r="38" spans="1:19" ht="24.95" customHeight="1" x14ac:dyDescent="0.2">
      <c r="A38" s="136"/>
      <c r="B38" s="135"/>
      <c r="C38" s="1">
        <v>13</v>
      </c>
      <c r="D38" s="5" t="s">
        <v>90</v>
      </c>
      <c r="E38" s="5">
        <v>119564826.60959999</v>
      </c>
      <c r="F38" s="5">
        <v>0</v>
      </c>
      <c r="G38" s="5">
        <v>183871.45600000001</v>
      </c>
      <c r="H38" s="5">
        <v>32146206.719000001</v>
      </c>
      <c r="I38" s="6">
        <f t="shared" si="0"/>
        <v>151894904.78459999</v>
      </c>
      <c r="J38" s="11"/>
      <c r="K38" s="133"/>
      <c r="L38" s="135"/>
      <c r="M38" s="12">
        <v>11</v>
      </c>
      <c r="N38" s="5" t="s">
        <v>471</v>
      </c>
      <c r="O38" s="5">
        <v>108690173.18189999</v>
      </c>
      <c r="P38" s="5">
        <v>0</v>
      </c>
      <c r="Q38" s="5">
        <v>167147.9896</v>
      </c>
      <c r="R38" s="5">
        <v>29387512.874200001</v>
      </c>
      <c r="S38" s="6">
        <f t="shared" si="1"/>
        <v>138244834.04570001</v>
      </c>
    </row>
    <row r="39" spans="1:19" ht="24.95" customHeight="1" x14ac:dyDescent="0.2">
      <c r="A39" s="136"/>
      <c r="B39" s="135"/>
      <c r="C39" s="1">
        <v>14</v>
      </c>
      <c r="D39" s="5" t="s">
        <v>91</v>
      </c>
      <c r="E39" s="5">
        <v>115911018.37819999</v>
      </c>
      <c r="F39" s="5">
        <v>0</v>
      </c>
      <c r="G39" s="5">
        <v>178252.4871</v>
      </c>
      <c r="H39" s="5">
        <v>32297192.7764</v>
      </c>
      <c r="I39" s="6">
        <f t="shared" si="0"/>
        <v>148386463.6417</v>
      </c>
      <c r="J39" s="11"/>
      <c r="K39" s="133"/>
      <c r="L39" s="135"/>
      <c r="M39" s="12">
        <v>12</v>
      </c>
      <c r="N39" s="5" t="s">
        <v>472</v>
      </c>
      <c r="O39" s="5">
        <v>120719124.95020001</v>
      </c>
      <c r="P39" s="5">
        <v>0</v>
      </c>
      <c r="Q39" s="5">
        <v>185646.58110000001</v>
      </c>
      <c r="R39" s="5">
        <v>32837193.397700001</v>
      </c>
      <c r="S39" s="6">
        <f t="shared" si="1"/>
        <v>153741964.92900002</v>
      </c>
    </row>
    <row r="40" spans="1:19" ht="24.95" customHeight="1" x14ac:dyDescent="0.2">
      <c r="A40" s="136"/>
      <c r="B40" s="135"/>
      <c r="C40" s="1">
        <v>15</v>
      </c>
      <c r="D40" s="5" t="s">
        <v>92</v>
      </c>
      <c r="E40" s="5">
        <v>110607000.7814</v>
      </c>
      <c r="F40" s="5">
        <v>0</v>
      </c>
      <c r="G40" s="5">
        <v>170095.76190000001</v>
      </c>
      <c r="H40" s="5">
        <v>32003280.662900001</v>
      </c>
      <c r="I40" s="6">
        <f t="shared" si="0"/>
        <v>142780377.2062</v>
      </c>
      <c r="J40" s="11"/>
      <c r="K40" s="133"/>
      <c r="L40" s="135"/>
      <c r="M40" s="12">
        <v>13</v>
      </c>
      <c r="N40" s="5" t="s">
        <v>473</v>
      </c>
      <c r="O40" s="5">
        <v>131556478.77609999</v>
      </c>
      <c r="P40" s="5">
        <v>0</v>
      </c>
      <c r="Q40" s="5">
        <v>202312.68669999999</v>
      </c>
      <c r="R40" s="5">
        <v>34669037.123999998</v>
      </c>
      <c r="S40" s="6">
        <f t="shared" si="1"/>
        <v>166427828.58679998</v>
      </c>
    </row>
    <row r="41" spans="1:19" ht="24.95" customHeight="1" x14ac:dyDescent="0.2">
      <c r="A41" s="136"/>
      <c r="B41" s="135"/>
      <c r="C41" s="1">
        <v>16</v>
      </c>
      <c r="D41" s="5" t="s">
        <v>93</v>
      </c>
      <c r="E41" s="5">
        <v>103044244.56460001</v>
      </c>
      <c r="F41" s="5">
        <v>0</v>
      </c>
      <c r="G41" s="5">
        <v>158465.46030000001</v>
      </c>
      <c r="H41" s="5">
        <v>30465279.567400001</v>
      </c>
      <c r="I41" s="6">
        <f t="shared" si="0"/>
        <v>133667989.5923</v>
      </c>
      <c r="J41" s="11"/>
      <c r="K41" s="133"/>
      <c r="L41" s="135"/>
      <c r="M41" s="12">
        <v>14</v>
      </c>
      <c r="N41" s="5" t="s">
        <v>474</v>
      </c>
      <c r="O41" s="5">
        <v>131248872.5904</v>
      </c>
      <c r="P41" s="5">
        <v>0</v>
      </c>
      <c r="Q41" s="5">
        <v>201839.6379</v>
      </c>
      <c r="R41" s="5">
        <v>36721280.1941</v>
      </c>
      <c r="S41" s="6">
        <f t="shared" si="1"/>
        <v>168171992.4224</v>
      </c>
    </row>
    <row r="42" spans="1:19" ht="24.95" customHeight="1" x14ac:dyDescent="0.2">
      <c r="A42" s="136"/>
      <c r="B42" s="135"/>
      <c r="C42" s="1">
        <v>17</v>
      </c>
      <c r="D42" s="5" t="s">
        <v>94</v>
      </c>
      <c r="E42" s="5">
        <v>97928820.635700002</v>
      </c>
      <c r="F42" s="5">
        <v>0</v>
      </c>
      <c r="G42" s="5">
        <v>150598.76180000001</v>
      </c>
      <c r="H42" s="5">
        <v>27810065.026500002</v>
      </c>
      <c r="I42" s="6">
        <f t="shared" si="0"/>
        <v>125889484.42400001</v>
      </c>
      <c r="J42" s="11"/>
      <c r="K42" s="133"/>
      <c r="L42" s="135"/>
      <c r="M42" s="12">
        <v>15</v>
      </c>
      <c r="N42" s="5" t="s">
        <v>475</v>
      </c>
      <c r="O42" s="5">
        <v>114613785.712</v>
      </c>
      <c r="P42" s="5">
        <v>0</v>
      </c>
      <c r="Q42" s="5">
        <v>176257.5521</v>
      </c>
      <c r="R42" s="5">
        <v>32842890.9848</v>
      </c>
      <c r="S42" s="6">
        <f t="shared" si="1"/>
        <v>147632934.2489</v>
      </c>
    </row>
    <row r="43" spans="1:19" ht="24.95" customHeight="1" x14ac:dyDescent="0.2">
      <c r="A43" s="136"/>
      <c r="B43" s="135"/>
      <c r="C43" s="1">
        <v>18</v>
      </c>
      <c r="D43" s="5" t="s">
        <v>95</v>
      </c>
      <c r="E43" s="5">
        <v>110937232.07080001</v>
      </c>
      <c r="F43" s="5">
        <v>0</v>
      </c>
      <c r="G43" s="5">
        <v>170603.60449999999</v>
      </c>
      <c r="H43" s="5">
        <v>31864106.676199999</v>
      </c>
      <c r="I43" s="6">
        <f t="shared" si="0"/>
        <v>142971942.3515</v>
      </c>
      <c r="J43" s="11"/>
      <c r="K43" s="133"/>
      <c r="L43" s="135"/>
      <c r="M43" s="12">
        <v>16</v>
      </c>
      <c r="N43" s="5" t="s">
        <v>476</v>
      </c>
      <c r="O43" s="5">
        <v>129121060.272</v>
      </c>
      <c r="P43" s="5">
        <v>0</v>
      </c>
      <c r="Q43" s="5">
        <v>198567.4051</v>
      </c>
      <c r="R43" s="5">
        <v>32842543.570999999</v>
      </c>
      <c r="S43" s="6">
        <f t="shared" si="1"/>
        <v>162162171.24810001</v>
      </c>
    </row>
    <row r="44" spans="1:19" ht="24.95" customHeight="1" x14ac:dyDescent="0.2">
      <c r="A44" s="136"/>
      <c r="B44" s="135"/>
      <c r="C44" s="1">
        <v>19</v>
      </c>
      <c r="D44" s="5" t="s">
        <v>96</v>
      </c>
      <c r="E44" s="5">
        <v>139638680.62020001</v>
      </c>
      <c r="F44" s="5">
        <v>0</v>
      </c>
      <c r="G44" s="5">
        <v>214741.81200000001</v>
      </c>
      <c r="H44" s="5">
        <v>34895500.929399997</v>
      </c>
      <c r="I44" s="6">
        <f t="shared" si="0"/>
        <v>174748923.36160001</v>
      </c>
      <c r="J44" s="11"/>
      <c r="K44" s="133"/>
      <c r="L44" s="135"/>
      <c r="M44" s="12">
        <v>17</v>
      </c>
      <c r="N44" s="5" t="s">
        <v>477</v>
      </c>
      <c r="O44" s="5">
        <v>133289885.633</v>
      </c>
      <c r="P44" s="5">
        <v>0</v>
      </c>
      <c r="Q44" s="5">
        <v>204978.38740000001</v>
      </c>
      <c r="R44" s="5">
        <v>35144924.609999999</v>
      </c>
      <c r="S44" s="6">
        <f t="shared" si="1"/>
        <v>168639788.6304</v>
      </c>
    </row>
    <row r="45" spans="1:19" ht="24.95" customHeight="1" x14ac:dyDescent="0.2">
      <c r="A45" s="136"/>
      <c r="B45" s="135"/>
      <c r="C45" s="1">
        <v>20</v>
      </c>
      <c r="D45" s="5" t="s">
        <v>97</v>
      </c>
      <c r="E45" s="5">
        <v>119639749.2244</v>
      </c>
      <c r="F45" s="5">
        <v>0</v>
      </c>
      <c r="G45" s="5">
        <v>183986.67490000001</v>
      </c>
      <c r="H45" s="5">
        <v>25122263.0669</v>
      </c>
      <c r="I45" s="6">
        <f t="shared" si="0"/>
        <v>144945998.96619999</v>
      </c>
      <c r="J45" s="11"/>
      <c r="K45" s="133"/>
      <c r="L45" s="135"/>
      <c r="M45" s="12">
        <v>18</v>
      </c>
      <c r="N45" s="5" t="s">
        <v>478</v>
      </c>
      <c r="O45" s="5">
        <v>127595066.49600001</v>
      </c>
      <c r="P45" s="5">
        <v>0</v>
      </c>
      <c r="Q45" s="5">
        <v>196220.67230000001</v>
      </c>
      <c r="R45" s="5">
        <v>33860674.587499999</v>
      </c>
      <c r="S45" s="6">
        <f t="shared" si="1"/>
        <v>161651961.75580001</v>
      </c>
    </row>
    <row r="46" spans="1:19" ht="24.95" customHeight="1" x14ac:dyDescent="0.2">
      <c r="A46" s="136"/>
      <c r="B46" s="135"/>
      <c r="C46" s="15">
        <v>21</v>
      </c>
      <c r="D46" s="5" t="s">
        <v>791</v>
      </c>
      <c r="E46" s="5">
        <v>115939943.3221</v>
      </c>
      <c r="F46" s="5">
        <v>0</v>
      </c>
      <c r="G46" s="5">
        <v>178296.96909999999</v>
      </c>
      <c r="H46" s="5">
        <v>35028213.0185</v>
      </c>
      <c r="I46" s="6">
        <f t="shared" si="0"/>
        <v>151146453.30970001</v>
      </c>
      <c r="J46" s="11"/>
      <c r="K46" s="133"/>
      <c r="L46" s="135"/>
      <c r="M46" s="12">
        <v>19</v>
      </c>
      <c r="N46" s="5" t="s">
        <v>479</v>
      </c>
      <c r="O46" s="5">
        <v>139922543.8994</v>
      </c>
      <c r="P46" s="5">
        <v>0</v>
      </c>
      <c r="Q46" s="5">
        <v>215178.3481</v>
      </c>
      <c r="R46" s="5">
        <v>38122608.682599999</v>
      </c>
      <c r="S46" s="6">
        <f t="shared" si="1"/>
        <v>178260330.93009999</v>
      </c>
    </row>
    <row r="47" spans="1:19" ht="24.95" customHeight="1" x14ac:dyDescent="0.2">
      <c r="A47" s="1"/>
      <c r="B47" s="137" t="s">
        <v>812</v>
      </c>
      <c r="C47" s="137"/>
      <c r="D47" s="137"/>
      <c r="E47" s="14">
        <f>SUM(E26:E46)</f>
        <v>2453536929.6837006</v>
      </c>
      <c r="F47" s="14">
        <f t="shared" ref="F47:I47" si="3">SUM(F26:F46)</f>
        <v>0</v>
      </c>
      <c r="G47" s="14">
        <f t="shared" si="3"/>
        <v>3773144.8325999994</v>
      </c>
      <c r="H47" s="14">
        <f t="shared" si="3"/>
        <v>671762405.4253999</v>
      </c>
      <c r="I47" s="14">
        <f t="shared" si="3"/>
        <v>3129072479.9416995</v>
      </c>
      <c r="J47" s="11"/>
      <c r="K47" s="133"/>
      <c r="L47" s="135"/>
      <c r="M47" s="12">
        <v>20</v>
      </c>
      <c r="N47" s="5" t="s">
        <v>480</v>
      </c>
      <c r="O47" s="5">
        <v>111423468.8504</v>
      </c>
      <c r="P47" s="5">
        <v>0</v>
      </c>
      <c r="Q47" s="5">
        <v>171351.3584</v>
      </c>
      <c r="R47" s="5">
        <v>31570036.136500001</v>
      </c>
      <c r="S47" s="6">
        <f t="shared" si="1"/>
        <v>143164856.34530002</v>
      </c>
    </row>
    <row r="48" spans="1:19" ht="24.95" customHeight="1" x14ac:dyDescent="0.2">
      <c r="A48" s="136">
        <v>3</v>
      </c>
      <c r="B48" s="121" t="s">
        <v>25</v>
      </c>
      <c r="C48" s="16">
        <v>1</v>
      </c>
      <c r="D48" s="5" t="s">
        <v>98</v>
      </c>
      <c r="E48" s="5">
        <v>111329754.0776</v>
      </c>
      <c r="F48" s="5">
        <v>0</v>
      </c>
      <c r="G48" s="5">
        <v>171207.2401</v>
      </c>
      <c r="H48" s="5">
        <v>31659122.1494</v>
      </c>
      <c r="I48" s="6">
        <f t="shared" ref="I48:I78" si="4">SUM(E48:H48)</f>
        <v>143160083.46709999</v>
      </c>
      <c r="J48" s="11"/>
      <c r="K48" s="133"/>
      <c r="L48" s="135"/>
      <c r="M48" s="12">
        <v>21</v>
      </c>
      <c r="N48" s="5" t="s">
        <v>42</v>
      </c>
      <c r="O48" s="5">
        <v>153459564.48280001</v>
      </c>
      <c r="P48" s="5">
        <v>0</v>
      </c>
      <c r="Q48" s="5">
        <v>235996.1066</v>
      </c>
      <c r="R48" s="5">
        <v>43175395.656199999</v>
      </c>
      <c r="S48" s="6">
        <f t="shared" si="1"/>
        <v>196870956.24559999</v>
      </c>
    </row>
    <row r="49" spans="1:19" ht="24.95" customHeight="1" x14ac:dyDescent="0.2">
      <c r="A49" s="136"/>
      <c r="B49" s="135"/>
      <c r="C49" s="1">
        <v>2</v>
      </c>
      <c r="D49" s="5" t="s">
        <v>99</v>
      </c>
      <c r="E49" s="5">
        <v>86926102.712099999</v>
      </c>
      <c r="F49" s="5">
        <v>0</v>
      </c>
      <c r="G49" s="5">
        <v>133678.35279999999</v>
      </c>
      <c r="H49" s="5">
        <v>26201459.079799999</v>
      </c>
      <c r="I49" s="6">
        <f t="shared" si="4"/>
        <v>113261240.14469999</v>
      </c>
      <c r="J49" s="11"/>
      <c r="K49" s="133"/>
      <c r="L49" s="135"/>
      <c r="M49" s="12">
        <v>22</v>
      </c>
      <c r="N49" s="5" t="s">
        <v>481</v>
      </c>
      <c r="O49" s="5">
        <v>107980745.57430001</v>
      </c>
      <c r="P49" s="5">
        <v>0</v>
      </c>
      <c r="Q49" s="5">
        <v>166057.0042</v>
      </c>
      <c r="R49" s="5">
        <v>29217835.951900002</v>
      </c>
      <c r="S49" s="6">
        <f t="shared" si="1"/>
        <v>137364638.53040001</v>
      </c>
    </row>
    <row r="50" spans="1:19" ht="24.95" customHeight="1" x14ac:dyDescent="0.2">
      <c r="A50" s="136"/>
      <c r="B50" s="135"/>
      <c r="C50" s="1">
        <v>3</v>
      </c>
      <c r="D50" s="5" t="s">
        <v>100</v>
      </c>
      <c r="E50" s="5">
        <v>114767081.4321</v>
      </c>
      <c r="F50" s="5">
        <v>0</v>
      </c>
      <c r="G50" s="5">
        <v>176493.29629999999</v>
      </c>
      <c r="H50" s="5">
        <v>33984501.985100001</v>
      </c>
      <c r="I50" s="6">
        <f t="shared" si="4"/>
        <v>148928076.71349999</v>
      </c>
      <c r="J50" s="11"/>
      <c r="K50" s="133"/>
      <c r="L50" s="135"/>
      <c r="M50" s="12">
        <v>23</v>
      </c>
      <c r="N50" s="5" t="s">
        <v>482</v>
      </c>
      <c r="O50" s="5">
        <v>102013180.17659999</v>
      </c>
      <c r="P50" s="5">
        <v>0</v>
      </c>
      <c r="Q50" s="5">
        <v>156879.8492</v>
      </c>
      <c r="R50" s="5">
        <v>27945328.517499998</v>
      </c>
      <c r="S50" s="6">
        <f t="shared" si="1"/>
        <v>130115388.54329999</v>
      </c>
    </row>
    <row r="51" spans="1:19" ht="24.95" customHeight="1" x14ac:dyDescent="0.2">
      <c r="A51" s="136"/>
      <c r="B51" s="135"/>
      <c r="C51" s="1">
        <v>4</v>
      </c>
      <c r="D51" s="5" t="s">
        <v>101</v>
      </c>
      <c r="E51" s="5">
        <v>87982003.528500006</v>
      </c>
      <c r="F51" s="5">
        <v>0</v>
      </c>
      <c r="G51" s="5">
        <v>135302.15830000001</v>
      </c>
      <c r="H51" s="5">
        <v>27177830.952199999</v>
      </c>
      <c r="I51" s="6">
        <f t="shared" si="4"/>
        <v>115295136.639</v>
      </c>
      <c r="J51" s="11"/>
      <c r="K51" s="133"/>
      <c r="L51" s="135"/>
      <c r="M51" s="12">
        <v>24</v>
      </c>
      <c r="N51" s="5" t="s">
        <v>483</v>
      </c>
      <c r="O51" s="5">
        <v>124097504.62090001</v>
      </c>
      <c r="P51" s="5">
        <v>0</v>
      </c>
      <c r="Q51" s="5">
        <v>190841.98509999999</v>
      </c>
      <c r="R51" s="5">
        <v>35026387.005800001</v>
      </c>
      <c r="S51" s="6">
        <f t="shared" si="1"/>
        <v>159314733.61180001</v>
      </c>
    </row>
    <row r="52" spans="1:19" ht="24.95" customHeight="1" x14ac:dyDescent="0.2">
      <c r="A52" s="136"/>
      <c r="B52" s="135"/>
      <c r="C52" s="1">
        <v>5</v>
      </c>
      <c r="D52" s="5" t="s">
        <v>102</v>
      </c>
      <c r="E52" s="5">
        <v>118233365.63420001</v>
      </c>
      <c r="F52" s="5">
        <v>0</v>
      </c>
      <c r="G52" s="5">
        <v>181823.88339999999</v>
      </c>
      <c r="H52" s="5">
        <v>35381869.955799997</v>
      </c>
      <c r="I52" s="6">
        <f t="shared" si="4"/>
        <v>153797059.4734</v>
      </c>
      <c r="J52" s="11"/>
      <c r="K52" s="133"/>
      <c r="L52" s="135"/>
      <c r="M52" s="12">
        <v>25</v>
      </c>
      <c r="N52" s="5" t="s">
        <v>484</v>
      </c>
      <c r="O52" s="5">
        <v>123491919.0908</v>
      </c>
      <c r="P52" s="5">
        <v>0</v>
      </c>
      <c r="Q52" s="5">
        <v>189910.69209999999</v>
      </c>
      <c r="R52" s="5">
        <v>33757770.606399998</v>
      </c>
      <c r="S52" s="6">
        <f t="shared" si="1"/>
        <v>157439600.38929999</v>
      </c>
    </row>
    <row r="53" spans="1:19" ht="24.95" customHeight="1" x14ac:dyDescent="0.2">
      <c r="A53" s="136"/>
      <c r="B53" s="135"/>
      <c r="C53" s="1">
        <v>6</v>
      </c>
      <c r="D53" s="5" t="s">
        <v>103</v>
      </c>
      <c r="E53" s="5">
        <v>103053696.7806</v>
      </c>
      <c r="F53" s="5">
        <v>0</v>
      </c>
      <c r="G53" s="5">
        <v>158479.9963</v>
      </c>
      <c r="H53" s="5">
        <v>29319498.346099999</v>
      </c>
      <c r="I53" s="6">
        <f t="shared" si="4"/>
        <v>132531675.123</v>
      </c>
      <c r="J53" s="11"/>
      <c r="K53" s="133"/>
      <c r="L53" s="135"/>
      <c r="M53" s="12">
        <v>26</v>
      </c>
      <c r="N53" s="5" t="s">
        <v>485</v>
      </c>
      <c r="O53" s="5">
        <v>117140959.8941</v>
      </c>
      <c r="P53" s="5">
        <v>0</v>
      </c>
      <c r="Q53" s="5">
        <v>180143.93919999999</v>
      </c>
      <c r="R53" s="5">
        <v>33344070.198800001</v>
      </c>
      <c r="S53" s="6">
        <f t="shared" si="1"/>
        <v>150665174.03209999</v>
      </c>
    </row>
    <row r="54" spans="1:19" ht="24.95" customHeight="1" x14ac:dyDescent="0.2">
      <c r="A54" s="136"/>
      <c r="B54" s="135"/>
      <c r="C54" s="1">
        <v>7</v>
      </c>
      <c r="D54" s="5" t="s">
        <v>104</v>
      </c>
      <c r="E54" s="5">
        <v>116880840.4922</v>
      </c>
      <c r="F54" s="5">
        <v>0</v>
      </c>
      <c r="G54" s="5">
        <v>179743.91740000001</v>
      </c>
      <c r="H54" s="5">
        <v>33757084.8816</v>
      </c>
      <c r="I54" s="6">
        <f t="shared" si="4"/>
        <v>150817669.29120001</v>
      </c>
      <c r="J54" s="11"/>
      <c r="K54" s="133"/>
      <c r="L54" s="135"/>
      <c r="M54" s="12">
        <v>27</v>
      </c>
      <c r="N54" s="5" t="s">
        <v>486</v>
      </c>
      <c r="O54" s="5">
        <v>119601186.3316</v>
      </c>
      <c r="P54" s="5">
        <v>0</v>
      </c>
      <c r="Q54" s="5">
        <v>183927.3714</v>
      </c>
      <c r="R54" s="5">
        <v>33077812.227400001</v>
      </c>
      <c r="S54" s="6">
        <f t="shared" si="1"/>
        <v>152862925.93039998</v>
      </c>
    </row>
    <row r="55" spans="1:19" ht="24.95" customHeight="1" x14ac:dyDescent="0.2">
      <c r="A55" s="136"/>
      <c r="B55" s="135"/>
      <c r="C55" s="1">
        <v>8</v>
      </c>
      <c r="D55" s="5" t="s">
        <v>105</v>
      </c>
      <c r="E55" s="5">
        <v>93650663.377599999</v>
      </c>
      <c r="F55" s="5">
        <v>0</v>
      </c>
      <c r="G55" s="5">
        <v>144019.6446</v>
      </c>
      <c r="H55" s="5">
        <v>27232374.925900001</v>
      </c>
      <c r="I55" s="6">
        <f t="shared" si="4"/>
        <v>121027057.9481</v>
      </c>
      <c r="J55" s="11"/>
      <c r="K55" s="133"/>
      <c r="L55" s="135"/>
      <c r="M55" s="12">
        <v>28</v>
      </c>
      <c r="N55" s="5" t="s">
        <v>487</v>
      </c>
      <c r="O55" s="5">
        <v>100741823.1903</v>
      </c>
      <c r="P55" s="5">
        <v>0</v>
      </c>
      <c r="Q55" s="5">
        <v>154924.70689999999</v>
      </c>
      <c r="R55" s="5">
        <v>29061082.824700002</v>
      </c>
      <c r="S55" s="6">
        <f t="shared" si="1"/>
        <v>129957830.7219</v>
      </c>
    </row>
    <row r="56" spans="1:19" ht="24.95" customHeight="1" x14ac:dyDescent="0.2">
      <c r="A56" s="136"/>
      <c r="B56" s="135"/>
      <c r="C56" s="1">
        <v>9</v>
      </c>
      <c r="D56" s="5" t="s">
        <v>106</v>
      </c>
      <c r="E56" s="5">
        <v>108684835.2316</v>
      </c>
      <c r="F56" s="5">
        <v>0</v>
      </c>
      <c r="G56" s="5">
        <v>167139.7807</v>
      </c>
      <c r="H56" s="5">
        <v>31520920.921599999</v>
      </c>
      <c r="I56" s="6">
        <f t="shared" si="4"/>
        <v>140372895.9339</v>
      </c>
      <c r="J56" s="11"/>
      <c r="K56" s="133"/>
      <c r="L56" s="135"/>
      <c r="M56" s="12">
        <v>29</v>
      </c>
      <c r="N56" s="5" t="s">
        <v>488</v>
      </c>
      <c r="O56" s="5">
        <v>120543965.1283</v>
      </c>
      <c r="P56" s="5">
        <v>0</v>
      </c>
      <c r="Q56" s="5">
        <v>185377.21340000001</v>
      </c>
      <c r="R56" s="5">
        <v>32979146.695099998</v>
      </c>
      <c r="S56" s="6">
        <f t="shared" si="1"/>
        <v>153708489.0368</v>
      </c>
    </row>
    <row r="57" spans="1:19" ht="24.95" customHeight="1" x14ac:dyDescent="0.2">
      <c r="A57" s="136"/>
      <c r="B57" s="135"/>
      <c r="C57" s="1">
        <v>10</v>
      </c>
      <c r="D57" s="5" t="s">
        <v>107</v>
      </c>
      <c r="E57" s="5">
        <v>118244069.1829</v>
      </c>
      <c r="F57" s="5">
        <v>0</v>
      </c>
      <c r="G57" s="5">
        <v>181840.3437</v>
      </c>
      <c r="H57" s="5">
        <v>35171476.1307</v>
      </c>
      <c r="I57" s="6">
        <f t="shared" si="4"/>
        <v>153597385.6573</v>
      </c>
      <c r="J57" s="11"/>
      <c r="K57" s="133"/>
      <c r="L57" s="135"/>
      <c r="M57" s="12">
        <v>30</v>
      </c>
      <c r="N57" s="5" t="s">
        <v>489</v>
      </c>
      <c r="O57" s="5">
        <v>108737911.984</v>
      </c>
      <c r="P57" s="5">
        <v>0</v>
      </c>
      <c r="Q57" s="5">
        <v>167221.40419999999</v>
      </c>
      <c r="R57" s="5">
        <v>31730541.3332</v>
      </c>
      <c r="S57" s="6">
        <f t="shared" si="1"/>
        <v>140635674.72139999</v>
      </c>
    </row>
    <row r="58" spans="1:19" ht="24.95" customHeight="1" x14ac:dyDescent="0.2">
      <c r="A58" s="136"/>
      <c r="B58" s="135"/>
      <c r="C58" s="1">
        <v>11</v>
      </c>
      <c r="D58" s="5" t="s">
        <v>108</v>
      </c>
      <c r="E58" s="5">
        <v>91003909.901299998</v>
      </c>
      <c r="F58" s="5">
        <v>0</v>
      </c>
      <c r="G58" s="5">
        <v>139949.36379999999</v>
      </c>
      <c r="H58" s="5">
        <v>27062767.486400001</v>
      </c>
      <c r="I58" s="6">
        <f t="shared" si="4"/>
        <v>118206626.75150001</v>
      </c>
      <c r="J58" s="11"/>
      <c r="K58" s="133"/>
      <c r="L58" s="135"/>
      <c r="M58" s="12">
        <v>31</v>
      </c>
      <c r="N58" s="5" t="s">
        <v>490</v>
      </c>
      <c r="O58" s="5">
        <v>112662008.91429999</v>
      </c>
      <c r="P58" s="5">
        <v>0</v>
      </c>
      <c r="Q58" s="5">
        <v>173256.0336</v>
      </c>
      <c r="R58" s="5">
        <v>30501113.215599999</v>
      </c>
      <c r="S58" s="6">
        <f t="shared" si="1"/>
        <v>143336378.16350001</v>
      </c>
    </row>
    <row r="59" spans="1:19" ht="24.95" customHeight="1" x14ac:dyDescent="0.2">
      <c r="A59" s="136"/>
      <c r="B59" s="135"/>
      <c r="C59" s="1">
        <v>12</v>
      </c>
      <c r="D59" s="5" t="s">
        <v>109</v>
      </c>
      <c r="E59" s="5">
        <v>107641272.5983</v>
      </c>
      <c r="F59" s="5">
        <v>0</v>
      </c>
      <c r="G59" s="5">
        <v>165534.94940000001</v>
      </c>
      <c r="H59" s="5">
        <v>31159818.970199998</v>
      </c>
      <c r="I59" s="6">
        <f t="shared" si="4"/>
        <v>138966626.51789999</v>
      </c>
      <c r="J59" s="11"/>
      <c r="K59" s="133"/>
      <c r="L59" s="135"/>
      <c r="M59" s="12">
        <v>32</v>
      </c>
      <c r="N59" s="5" t="s">
        <v>491</v>
      </c>
      <c r="O59" s="5">
        <v>120884022.78659999</v>
      </c>
      <c r="P59" s="5">
        <v>0</v>
      </c>
      <c r="Q59" s="5">
        <v>185900.16740000001</v>
      </c>
      <c r="R59" s="5">
        <v>33817456.305100001</v>
      </c>
      <c r="S59" s="6">
        <f t="shared" si="1"/>
        <v>154887379.25909999</v>
      </c>
    </row>
    <row r="60" spans="1:19" ht="24.95" customHeight="1" x14ac:dyDescent="0.2">
      <c r="A60" s="136"/>
      <c r="B60" s="135"/>
      <c r="C60" s="1">
        <v>13</v>
      </c>
      <c r="D60" s="5" t="s">
        <v>110</v>
      </c>
      <c r="E60" s="5">
        <v>107671621.314</v>
      </c>
      <c r="F60" s="5">
        <v>0</v>
      </c>
      <c r="G60" s="5">
        <v>165581.6208</v>
      </c>
      <c r="H60" s="5">
        <v>31168087.419799998</v>
      </c>
      <c r="I60" s="6">
        <f t="shared" si="4"/>
        <v>139005290.35460001</v>
      </c>
      <c r="J60" s="11"/>
      <c r="K60" s="133"/>
      <c r="L60" s="135"/>
      <c r="M60" s="12">
        <v>33</v>
      </c>
      <c r="N60" s="5" t="s">
        <v>492</v>
      </c>
      <c r="O60" s="5">
        <v>117159389.6331</v>
      </c>
      <c r="P60" s="5">
        <v>0</v>
      </c>
      <c r="Q60" s="5">
        <v>180172.2812</v>
      </c>
      <c r="R60" s="5">
        <v>30587063.401099999</v>
      </c>
      <c r="S60" s="6">
        <f t="shared" si="1"/>
        <v>147926625.3154</v>
      </c>
    </row>
    <row r="61" spans="1:19" ht="24.95" customHeight="1" x14ac:dyDescent="0.2">
      <c r="A61" s="136"/>
      <c r="B61" s="135"/>
      <c r="C61" s="1">
        <v>14</v>
      </c>
      <c r="D61" s="5" t="s">
        <v>111</v>
      </c>
      <c r="E61" s="5">
        <v>111047260.07099999</v>
      </c>
      <c r="F61" s="5">
        <v>0</v>
      </c>
      <c r="G61" s="5">
        <v>170772.80979999999</v>
      </c>
      <c r="H61" s="5">
        <v>31936149.950100001</v>
      </c>
      <c r="I61" s="6">
        <f t="shared" si="4"/>
        <v>143154182.83089998</v>
      </c>
      <c r="J61" s="11"/>
      <c r="K61" s="134"/>
      <c r="L61" s="122"/>
      <c r="M61" s="12">
        <v>34</v>
      </c>
      <c r="N61" s="5" t="s">
        <v>493</v>
      </c>
      <c r="O61" s="5">
        <v>114825814.5033</v>
      </c>
      <c r="P61" s="5">
        <v>0</v>
      </c>
      <c r="Q61" s="5">
        <v>176583.6183</v>
      </c>
      <c r="R61" s="5">
        <v>31799954.619600002</v>
      </c>
      <c r="S61" s="6">
        <f t="shared" si="1"/>
        <v>146802352.7412</v>
      </c>
    </row>
    <row r="62" spans="1:19" ht="24.95" customHeight="1" x14ac:dyDescent="0.2">
      <c r="A62" s="136"/>
      <c r="B62" s="135"/>
      <c r="C62" s="1">
        <v>15</v>
      </c>
      <c r="D62" s="5" t="s">
        <v>112</v>
      </c>
      <c r="E62" s="5">
        <v>101452554.582</v>
      </c>
      <c r="F62" s="5">
        <v>0</v>
      </c>
      <c r="G62" s="5">
        <v>156017.6973</v>
      </c>
      <c r="H62" s="5">
        <v>28887176.556400001</v>
      </c>
      <c r="I62" s="6">
        <f t="shared" si="4"/>
        <v>130495748.83570001</v>
      </c>
      <c r="J62" s="11"/>
      <c r="K62" s="18"/>
      <c r="L62" s="126" t="s">
        <v>830</v>
      </c>
      <c r="M62" s="127"/>
      <c r="N62" s="128"/>
      <c r="O62" s="14">
        <f>SUM(O28:O61)</f>
        <v>4077463951.6293011</v>
      </c>
      <c r="P62" s="14">
        <f t="shared" ref="P62:S62" si="5">SUM(P28:P61)</f>
        <v>0</v>
      </c>
      <c r="Q62" s="14">
        <f t="shared" si="5"/>
        <v>6270483.1758999974</v>
      </c>
      <c r="R62" s="14">
        <f t="shared" si="5"/>
        <v>1118115764.0492001</v>
      </c>
      <c r="S62" s="14">
        <f t="shared" si="5"/>
        <v>5201850198.8544016</v>
      </c>
    </row>
    <row r="63" spans="1:19" ht="24.95" customHeight="1" x14ac:dyDescent="0.2">
      <c r="A63" s="136"/>
      <c r="B63" s="135"/>
      <c r="C63" s="1">
        <v>16</v>
      </c>
      <c r="D63" s="5" t="s">
        <v>113</v>
      </c>
      <c r="E63" s="5">
        <v>103588168.9814</v>
      </c>
      <c r="F63" s="5">
        <v>0</v>
      </c>
      <c r="G63" s="5">
        <v>159301.92850000001</v>
      </c>
      <c r="H63" s="5">
        <v>30821368.4016</v>
      </c>
      <c r="I63" s="6">
        <f t="shared" si="4"/>
        <v>134568839.31149998</v>
      </c>
      <c r="J63" s="11"/>
      <c r="K63" s="132">
        <v>21</v>
      </c>
      <c r="L63" s="121" t="s">
        <v>43</v>
      </c>
      <c r="M63" s="12">
        <v>1</v>
      </c>
      <c r="N63" s="5" t="s">
        <v>494</v>
      </c>
      <c r="O63" s="5">
        <v>91936877.908899993</v>
      </c>
      <c r="P63" s="5">
        <v>0</v>
      </c>
      <c r="Q63" s="5">
        <v>141384.11840000001</v>
      </c>
      <c r="R63" s="5">
        <v>26085406.8629</v>
      </c>
      <c r="S63" s="6">
        <f t="shared" si="1"/>
        <v>118163668.89019999</v>
      </c>
    </row>
    <row r="64" spans="1:19" ht="24.95" customHeight="1" x14ac:dyDescent="0.2">
      <c r="A64" s="136"/>
      <c r="B64" s="135"/>
      <c r="C64" s="1">
        <v>17</v>
      </c>
      <c r="D64" s="5" t="s">
        <v>114</v>
      </c>
      <c r="E64" s="5">
        <v>96693398.182899997</v>
      </c>
      <c r="F64" s="5">
        <v>0</v>
      </c>
      <c r="G64" s="5">
        <v>148698.88089999999</v>
      </c>
      <c r="H64" s="5">
        <v>29221805.572700001</v>
      </c>
      <c r="I64" s="6">
        <f t="shared" si="4"/>
        <v>126063902.6365</v>
      </c>
      <c r="J64" s="11"/>
      <c r="K64" s="133"/>
      <c r="L64" s="135"/>
      <c r="M64" s="12">
        <v>2</v>
      </c>
      <c r="N64" s="5" t="s">
        <v>495</v>
      </c>
      <c r="O64" s="5">
        <v>150221217.8527</v>
      </c>
      <c r="P64" s="5">
        <v>0</v>
      </c>
      <c r="Q64" s="5">
        <v>231016.0508</v>
      </c>
      <c r="R64" s="5">
        <v>34288334.142200001</v>
      </c>
      <c r="S64" s="6">
        <f t="shared" si="1"/>
        <v>184740568.04569998</v>
      </c>
    </row>
    <row r="65" spans="1:19" ht="24.95" customHeight="1" x14ac:dyDescent="0.2">
      <c r="A65" s="136"/>
      <c r="B65" s="135"/>
      <c r="C65" s="1">
        <v>18</v>
      </c>
      <c r="D65" s="5" t="s">
        <v>115</v>
      </c>
      <c r="E65" s="5">
        <v>120132322.58570001</v>
      </c>
      <c r="F65" s="5">
        <v>0</v>
      </c>
      <c r="G65" s="5">
        <v>184744.1735</v>
      </c>
      <c r="H65" s="5">
        <v>34365198.077299997</v>
      </c>
      <c r="I65" s="6">
        <f t="shared" si="4"/>
        <v>154682264.83649999</v>
      </c>
      <c r="J65" s="11"/>
      <c r="K65" s="133"/>
      <c r="L65" s="135"/>
      <c r="M65" s="12">
        <v>3</v>
      </c>
      <c r="N65" s="5" t="s">
        <v>496</v>
      </c>
      <c r="O65" s="5">
        <v>126530093.1322</v>
      </c>
      <c r="P65" s="5">
        <v>0</v>
      </c>
      <c r="Q65" s="5">
        <v>194582.91469999999</v>
      </c>
      <c r="R65" s="5">
        <v>35084189.780199997</v>
      </c>
      <c r="S65" s="6">
        <f t="shared" si="1"/>
        <v>161808865.82710001</v>
      </c>
    </row>
    <row r="66" spans="1:19" ht="24.95" customHeight="1" x14ac:dyDescent="0.2">
      <c r="A66" s="136"/>
      <c r="B66" s="135"/>
      <c r="C66" s="1">
        <v>19</v>
      </c>
      <c r="D66" s="5" t="s">
        <v>116</v>
      </c>
      <c r="E66" s="5">
        <v>100241528.63680001</v>
      </c>
      <c r="F66" s="5">
        <v>0</v>
      </c>
      <c r="G66" s="5">
        <v>154155.33439999999</v>
      </c>
      <c r="H66" s="5">
        <v>29541356.8281</v>
      </c>
      <c r="I66" s="6">
        <f t="shared" si="4"/>
        <v>129937040.7993</v>
      </c>
      <c r="J66" s="11"/>
      <c r="K66" s="133"/>
      <c r="L66" s="135"/>
      <c r="M66" s="12">
        <v>4</v>
      </c>
      <c r="N66" s="5" t="s">
        <v>497</v>
      </c>
      <c r="O66" s="5">
        <v>104471900.3725</v>
      </c>
      <c r="P66" s="5">
        <v>0</v>
      </c>
      <c r="Q66" s="5">
        <v>160660.9651</v>
      </c>
      <c r="R66" s="5">
        <v>29650845.6798</v>
      </c>
      <c r="S66" s="6">
        <f t="shared" si="1"/>
        <v>134283407.0174</v>
      </c>
    </row>
    <row r="67" spans="1:19" ht="24.95" customHeight="1" x14ac:dyDescent="0.2">
      <c r="A67" s="136"/>
      <c r="B67" s="135"/>
      <c r="C67" s="1">
        <v>20</v>
      </c>
      <c r="D67" s="5" t="s">
        <v>117</v>
      </c>
      <c r="E67" s="5">
        <v>105470801.6505</v>
      </c>
      <c r="F67" s="5">
        <v>0</v>
      </c>
      <c r="G67" s="5">
        <v>162197.1145</v>
      </c>
      <c r="H67" s="5">
        <v>30904608.759100001</v>
      </c>
      <c r="I67" s="6">
        <f t="shared" si="4"/>
        <v>136537607.52410001</v>
      </c>
      <c r="J67" s="11"/>
      <c r="K67" s="133"/>
      <c r="L67" s="135"/>
      <c r="M67" s="12">
        <v>5</v>
      </c>
      <c r="N67" s="5" t="s">
        <v>498</v>
      </c>
      <c r="O67" s="5">
        <v>139136206.09670001</v>
      </c>
      <c r="P67" s="5">
        <v>0</v>
      </c>
      <c r="Q67" s="5">
        <v>213969.0871</v>
      </c>
      <c r="R67" s="5">
        <v>38025603.8473</v>
      </c>
      <c r="S67" s="6">
        <f t="shared" si="1"/>
        <v>177375779.0311</v>
      </c>
    </row>
    <row r="68" spans="1:19" ht="24.95" customHeight="1" x14ac:dyDescent="0.2">
      <c r="A68" s="136"/>
      <c r="B68" s="135"/>
      <c r="C68" s="1">
        <v>21</v>
      </c>
      <c r="D68" s="5" t="s">
        <v>118</v>
      </c>
      <c r="E68" s="5">
        <v>109704952.70819999</v>
      </c>
      <c r="F68" s="5">
        <v>0</v>
      </c>
      <c r="G68" s="5">
        <v>168708.55720000001</v>
      </c>
      <c r="H68" s="5">
        <v>32297738.2808</v>
      </c>
      <c r="I68" s="6">
        <f t="shared" si="4"/>
        <v>142171399.54619998</v>
      </c>
      <c r="J68" s="11"/>
      <c r="K68" s="133"/>
      <c r="L68" s="135"/>
      <c r="M68" s="12">
        <v>6</v>
      </c>
      <c r="N68" s="5" t="s">
        <v>499</v>
      </c>
      <c r="O68" s="5">
        <v>170224731.4614</v>
      </c>
      <c r="P68" s="5">
        <v>0</v>
      </c>
      <c r="Q68" s="5">
        <v>261778.2346</v>
      </c>
      <c r="R68" s="5">
        <v>40151985.031999998</v>
      </c>
      <c r="S68" s="6">
        <f t="shared" si="1"/>
        <v>210638494.72800002</v>
      </c>
    </row>
    <row r="69" spans="1:19" ht="24.95" customHeight="1" x14ac:dyDescent="0.2">
      <c r="A69" s="136"/>
      <c r="B69" s="135"/>
      <c r="C69" s="1">
        <v>22</v>
      </c>
      <c r="D69" s="5" t="s">
        <v>119</v>
      </c>
      <c r="E69" s="5">
        <v>94294278.175799996</v>
      </c>
      <c r="F69" s="5">
        <v>0</v>
      </c>
      <c r="G69" s="5">
        <v>145009.42050000001</v>
      </c>
      <c r="H69" s="5">
        <v>29224932.2973</v>
      </c>
      <c r="I69" s="6">
        <f t="shared" si="4"/>
        <v>123664219.89359999</v>
      </c>
      <c r="J69" s="11"/>
      <c r="K69" s="133"/>
      <c r="L69" s="135"/>
      <c r="M69" s="12">
        <v>7</v>
      </c>
      <c r="N69" s="5" t="s">
        <v>500</v>
      </c>
      <c r="O69" s="5">
        <v>115969398.8936</v>
      </c>
      <c r="P69" s="5">
        <v>0</v>
      </c>
      <c r="Q69" s="5">
        <v>178342.26699999999</v>
      </c>
      <c r="R69" s="5">
        <v>29940866.758299999</v>
      </c>
      <c r="S69" s="6">
        <f t="shared" si="1"/>
        <v>146088607.91890001</v>
      </c>
    </row>
    <row r="70" spans="1:19" ht="24.95" customHeight="1" x14ac:dyDescent="0.2">
      <c r="A70" s="136"/>
      <c r="B70" s="135"/>
      <c r="C70" s="1">
        <v>23</v>
      </c>
      <c r="D70" s="5" t="s">
        <v>120</v>
      </c>
      <c r="E70" s="5">
        <v>98461569.705200002</v>
      </c>
      <c r="F70" s="5">
        <v>0</v>
      </c>
      <c r="G70" s="5">
        <v>151418.0441</v>
      </c>
      <c r="H70" s="5">
        <v>30567061.466499999</v>
      </c>
      <c r="I70" s="6">
        <f t="shared" si="4"/>
        <v>129180049.2158</v>
      </c>
      <c r="J70" s="11"/>
      <c r="K70" s="133"/>
      <c r="L70" s="135"/>
      <c r="M70" s="12">
        <v>8</v>
      </c>
      <c r="N70" s="5" t="s">
        <v>501</v>
      </c>
      <c r="O70" s="5">
        <v>123200643.6093</v>
      </c>
      <c r="P70" s="5">
        <v>0</v>
      </c>
      <c r="Q70" s="5">
        <v>189462.7573</v>
      </c>
      <c r="R70" s="5">
        <v>31525907.688499998</v>
      </c>
      <c r="S70" s="6">
        <f t="shared" si="1"/>
        <v>154916014.05509999</v>
      </c>
    </row>
    <row r="71" spans="1:19" ht="24.95" customHeight="1" x14ac:dyDescent="0.2">
      <c r="A71" s="136"/>
      <c r="B71" s="135"/>
      <c r="C71" s="1">
        <v>24</v>
      </c>
      <c r="D71" s="5" t="s">
        <v>121</v>
      </c>
      <c r="E71" s="5">
        <v>100852339.2392</v>
      </c>
      <c r="F71" s="5">
        <v>0</v>
      </c>
      <c r="G71" s="5">
        <v>155094.66269999999</v>
      </c>
      <c r="H71" s="5">
        <v>28071796.260200001</v>
      </c>
      <c r="I71" s="6">
        <f t="shared" si="4"/>
        <v>129079230.16209999</v>
      </c>
      <c r="J71" s="11"/>
      <c r="K71" s="133"/>
      <c r="L71" s="135"/>
      <c r="M71" s="12">
        <v>9</v>
      </c>
      <c r="N71" s="5" t="s">
        <v>502</v>
      </c>
      <c r="O71" s="5">
        <v>153053872.72029999</v>
      </c>
      <c r="P71" s="5">
        <v>0</v>
      </c>
      <c r="Q71" s="5">
        <v>235372.21789999999</v>
      </c>
      <c r="R71" s="5">
        <v>39928458.963600002</v>
      </c>
      <c r="S71" s="6">
        <f t="shared" si="1"/>
        <v>193217703.90180001</v>
      </c>
    </row>
    <row r="72" spans="1:19" ht="24.95" customHeight="1" x14ac:dyDescent="0.2">
      <c r="A72" s="136"/>
      <c r="B72" s="135"/>
      <c r="C72" s="1">
        <v>25</v>
      </c>
      <c r="D72" s="5" t="s">
        <v>122</v>
      </c>
      <c r="E72" s="5">
        <v>118826397.0537</v>
      </c>
      <c r="F72" s="5">
        <v>0</v>
      </c>
      <c r="G72" s="5">
        <v>182735.8702</v>
      </c>
      <c r="H72" s="5">
        <v>33991241.813699998</v>
      </c>
      <c r="I72" s="6">
        <f t="shared" si="4"/>
        <v>153000374.7376</v>
      </c>
      <c r="J72" s="11"/>
      <c r="K72" s="133"/>
      <c r="L72" s="135"/>
      <c r="M72" s="12">
        <v>10</v>
      </c>
      <c r="N72" s="5" t="s">
        <v>503</v>
      </c>
      <c r="O72" s="5">
        <v>106572538.4068</v>
      </c>
      <c r="P72" s="5">
        <v>0</v>
      </c>
      <c r="Q72" s="5">
        <v>163891.40820000001</v>
      </c>
      <c r="R72" s="5">
        <v>29923565.548799999</v>
      </c>
      <c r="S72" s="6">
        <f t="shared" si="1"/>
        <v>136659995.36379999</v>
      </c>
    </row>
    <row r="73" spans="1:19" ht="24.95" customHeight="1" x14ac:dyDescent="0.2">
      <c r="A73" s="136"/>
      <c r="B73" s="135"/>
      <c r="C73" s="1">
        <v>26</v>
      </c>
      <c r="D73" s="5" t="s">
        <v>123</v>
      </c>
      <c r="E73" s="5">
        <v>88514580.282900006</v>
      </c>
      <c r="F73" s="5">
        <v>0</v>
      </c>
      <c r="G73" s="5">
        <v>136121.17559999999</v>
      </c>
      <c r="H73" s="5">
        <v>25696666.7619</v>
      </c>
      <c r="I73" s="6">
        <f t="shared" si="4"/>
        <v>114347368.22040001</v>
      </c>
      <c r="J73" s="11"/>
      <c r="K73" s="133"/>
      <c r="L73" s="135"/>
      <c r="M73" s="12">
        <v>11</v>
      </c>
      <c r="N73" s="5" t="s">
        <v>504</v>
      </c>
      <c r="O73" s="5">
        <v>112568414.3871</v>
      </c>
      <c r="P73" s="5">
        <v>0</v>
      </c>
      <c r="Q73" s="5">
        <v>173112.10029999999</v>
      </c>
      <c r="R73" s="5">
        <v>31994638.449299999</v>
      </c>
      <c r="S73" s="6">
        <f t="shared" ref="S73:S136" si="6">SUM(O73:R73)</f>
        <v>144736164.93669999</v>
      </c>
    </row>
    <row r="74" spans="1:19" ht="24.95" customHeight="1" x14ac:dyDescent="0.2">
      <c r="A74" s="136"/>
      <c r="B74" s="135"/>
      <c r="C74" s="1">
        <v>27</v>
      </c>
      <c r="D74" s="5" t="s">
        <v>124</v>
      </c>
      <c r="E74" s="5">
        <v>108608112.84900001</v>
      </c>
      <c r="F74" s="5">
        <v>0</v>
      </c>
      <c r="G74" s="5">
        <v>167021.79399999999</v>
      </c>
      <c r="H74" s="5">
        <v>30821368.4016</v>
      </c>
      <c r="I74" s="6">
        <f t="shared" si="4"/>
        <v>139596503.04460001</v>
      </c>
      <c r="J74" s="11"/>
      <c r="K74" s="133"/>
      <c r="L74" s="135"/>
      <c r="M74" s="12">
        <v>12</v>
      </c>
      <c r="N74" s="5" t="s">
        <v>505</v>
      </c>
      <c r="O74" s="5">
        <v>124187429.3221</v>
      </c>
      <c r="P74" s="5">
        <v>0</v>
      </c>
      <c r="Q74" s="5">
        <v>190980.27489999999</v>
      </c>
      <c r="R74" s="5">
        <v>34936052.5163</v>
      </c>
      <c r="S74" s="6">
        <f t="shared" si="6"/>
        <v>159314462.1133</v>
      </c>
    </row>
    <row r="75" spans="1:19" ht="24.95" customHeight="1" x14ac:dyDescent="0.2">
      <c r="A75" s="136"/>
      <c r="B75" s="135"/>
      <c r="C75" s="1">
        <v>28</v>
      </c>
      <c r="D75" s="5" t="s">
        <v>125</v>
      </c>
      <c r="E75" s="5">
        <v>88546101.407199994</v>
      </c>
      <c r="F75" s="5">
        <v>0</v>
      </c>
      <c r="G75" s="5">
        <v>136169.65</v>
      </c>
      <c r="H75" s="5">
        <v>26420885.664900001</v>
      </c>
      <c r="I75" s="6">
        <f t="shared" si="4"/>
        <v>115103156.7221</v>
      </c>
      <c r="J75" s="11"/>
      <c r="K75" s="133"/>
      <c r="L75" s="135"/>
      <c r="M75" s="12">
        <v>13</v>
      </c>
      <c r="N75" s="5" t="s">
        <v>506</v>
      </c>
      <c r="O75" s="5">
        <v>103351067.6867</v>
      </c>
      <c r="P75" s="5">
        <v>0</v>
      </c>
      <c r="Q75" s="5">
        <v>158937.30489999999</v>
      </c>
      <c r="R75" s="5">
        <v>27435457.0678</v>
      </c>
      <c r="S75" s="6">
        <f t="shared" si="6"/>
        <v>130945462.05940001</v>
      </c>
    </row>
    <row r="76" spans="1:19" ht="24.95" customHeight="1" x14ac:dyDescent="0.2">
      <c r="A76" s="136"/>
      <c r="B76" s="135"/>
      <c r="C76" s="1">
        <v>29</v>
      </c>
      <c r="D76" s="5" t="s">
        <v>126</v>
      </c>
      <c r="E76" s="5">
        <v>115478331.171</v>
      </c>
      <c r="F76" s="5">
        <v>0</v>
      </c>
      <c r="G76" s="5">
        <v>177587.0839</v>
      </c>
      <c r="H76" s="5">
        <v>30214575.3785</v>
      </c>
      <c r="I76" s="6">
        <f t="shared" si="4"/>
        <v>145870493.63340002</v>
      </c>
      <c r="J76" s="11"/>
      <c r="K76" s="133"/>
      <c r="L76" s="135"/>
      <c r="M76" s="12">
        <v>14</v>
      </c>
      <c r="N76" s="5" t="s">
        <v>507</v>
      </c>
      <c r="O76" s="5">
        <v>118602104.4751</v>
      </c>
      <c r="P76" s="5">
        <v>0</v>
      </c>
      <c r="Q76" s="5">
        <v>182390.94440000001</v>
      </c>
      <c r="R76" s="5">
        <v>32243803.659499999</v>
      </c>
      <c r="S76" s="6">
        <f t="shared" si="6"/>
        <v>151028299.079</v>
      </c>
    </row>
    <row r="77" spans="1:19" ht="24.95" customHeight="1" x14ac:dyDescent="0.2">
      <c r="A77" s="136"/>
      <c r="B77" s="135"/>
      <c r="C77" s="1">
        <v>30</v>
      </c>
      <c r="D77" s="5" t="s">
        <v>127</v>
      </c>
      <c r="E77" s="5">
        <v>95552634.170200005</v>
      </c>
      <c r="F77" s="5">
        <v>0</v>
      </c>
      <c r="G77" s="5">
        <v>146944.56950000001</v>
      </c>
      <c r="H77" s="5">
        <v>26939088.157299999</v>
      </c>
      <c r="I77" s="6">
        <f t="shared" si="4"/>
        <v>122638666.897</v>
      </c>
      <c r="J77" s="11"/>
      <c r="K77" s="133"/>
      <c r="L77" s="135"/>
      <c r="M77" s="12">
        <v>15</v>
      </c>
      <c r="N77" s="5" t="s">
        <v>508</v>
      </c>
      <c r="O77" s="5">
        <v>137211404.69069999</v>
      </c>
      <c r="P77" s="5">
        <v>0</v>
      </c>
      <c r="Q77" s="5">
        <v>211009.05239999999</v>
      </c>
      <c r="R77" s="5">
        <v>33708569.916299999</v>
      </c>
      <c r="S77" s="6">
        <f t="shared" si="6"/>
        <v>171130983.65939999</v>
      </c>
    </row>
    <row r="78" spans="1:19" ht="24.95" customHeight="1" x14ac:dyDescent="0.2">
      <c r="A78" s="136"/>
      <c r="B78" s="122"/>
      <c r="C78" s="1">
        <v>31</v>
      </c>
      <c r="D78" s="5" t="s">
        <v>128</v>
      </c>
      <c r="E78" s="5">
        <v>144432466.03940001</v>
      </c>
      <c r="F78" s="5">
        <v>0</v>
      </c>
      <c r="G78" s="5">
        <v>222113.8823</v>
      </c>
      <c r="H78" s="5">
        <v>43504753.085000001</v>
      </c>
      <c r="I78" s="6">
        <f t="shared" si="4"/>
        <v>188159333.00670001</v>
      </c>
      <c r="J78" s="11"/>
      <c r="K78" s="133"/>
      <c r="L78" s="135"/>
      <c r="M78" s="12">
        <v>16</v>
      </c>
      <c r="N78" s="5" t="s">
        <v>509</v>
      </c>
      <c r="O78" s="5">
        <v>109932925.3865</v>
      </c>
      <c r="P78" s="5">
        <v>0</v>
      </c>
      <c r="Q78" s="5">
        <v>169059.14249999999</v>
      </c>
      <c r="R78" s="5">
        <v>30170507.310400002</v>
      </c>
      <c r="S78" s="6">
        <f t="shared" si="6"/>
        <v>140272491.83939999</v>
      </c>
    </row>
    <row r="79" spans="1:19" ht="24.95" customHeight="1" x14ac:dyDescent="0.2">
      <c r="A79" s="1"/>
      <c r="B79" s="126" t="s">
        <v>813</v>
      </c>
      <c r="C79" s="127"/>
      <c r="D79" s="128"/>
      <c r="E79" s="14">
        <f>SUM(E48:E78)</f>
        <v>3267967013.7550998</v>
      </c>
      <c r="F79" s="14">
        <f t="shared" ref="F79:I79" si="7">SUM(F48:F78)</f>
        <v>0</v>
      </c>
      <c r="G79" s="14">
        <f t="shared" si="7"/>
        <v>5025607.1965000005</v>
      </c>
      <c r="H79" s="14">
        <f t="shared" si="7"/>
        <v>954224584.9175998</v>
      </c>
      <c r="I79" s="14">
        <f t="shared" si="7"/>
        <v>4227217205.8691988</v>
      </c>
      <c r="J79" s="11"/>
      <c r="K79" s="133"/>
      <c r="L79" s="135"/>
      <c r="M79" s="12">
        <v>17</v>
      </c>
      <c r="N79" s="5" t="s">
        <v>510</v>
      </c>
      <c r="O79" s="5">
        <v>108335469.7764</v>
      </c>
      <c r="P79" s="5">
        <v>0</v>
      </c>
      <c r="Q79" s="5">
        <v>166602.5129</v>
      </c>
      <c r="R79" s="5">
        <v>27750491.9432</v>
      </c>
      <c r="S79" s="6">
        <f t="shared" si="6"/>
        <v>136252564.23249999</v>
      </c>
    </row>
    <row r="80" spans="1:19" ht="24.95" customHeight="1" x14ac:dyDescent="0.2">
      <c r="A80" s="136">
        <v>4</v>
      </c>
      <c r="B80" s="121" t="s">
        <v>26</v>
      </c>
      <c r="C80" s="1">
        <v>1</v>
      </c>
      <c r="D80" s="5" t="s">
        <v>129</v>
      </c>
      <c r="E80" s="5">
        <v>162454419.06200001</v>
      </c>
      <c r="F80" s="5">
        <v>0</v>
      </c>
      <c r="G80" s="5">
        <v>249828.74489999999</v>
      </c>
      <c r="H80" s="5">
        <v>47615450.454400003</v>
      </c>
      <c r="I80" s="6">
        <f t="shared" ref="I80:I100" si="8">SUM(E80:H80)</f>
        <v>210319698.2613</v>
      </c>
      <c r="J80" s="11"/>
      <c r="K80" s="133"/>
      <c r="L80" s="135"/>
      <c r="M80" s="12">
        <v>18</v>
      </c>
      <c r="N80" s="5" t="s">
        <v>511</v>
      </c>
      <c r="O80" s="5">
        <v>112425057.634</v>
      </c>
      <c r="P80" s="5">
        <v>0</v>
      </c>
      <c r="Q80" s="5">
        <v>172891.64069999999</v>
      </c>
      <c r="R80" s="5">
        <v>30335876.300999999</v>
      </c>
      <c r="S80" s="6">
        <f t="shared" si="6"/>
        <v>142933825.57569999</v>
      </c>
    </row>
    <row r="81" spans="1:19" ht="24.95" customHeight="1" x14ac:dyDescent="0.2">
      <c r="A81" s="136"/>
      <c r="B81" s="135"/>
      <c r="C81" s="1">
        <v>2</v>
      </c>
      <c r="D81" s="5" t="s">
        <v>130</v>
      </c>
      <c r="E81" s="5">
        <v>106839271.9401</v>
      </c>
      <c r="F81" s="5">
        <v>0</v>
      </c>
      <c r="G81" s="5">
        <v>164301.60149999999</v>
      </c>
      <c r="H81" s="5">
        <v>32548737.306000002</v>
      </c>
      <c r="I81" s="6">
        <f t="shared" si="8"/>
        <v>139552310.84760001</v>
      </c>
      <c r="J81" s="11"/>
      <c r="K81" s="133"/>
      <c r="L81" s="135"/>
      <c r="M81" s="12">
        <v>19</v>
      </c>
      <c r="N81" s="5" t="s">
        <v>512</v>
      </c>
      <c r="O81" s="5">
        <v>136019279.64309999</v>
      </c>
      <c r="P81" s="5">
        <v>0</v>
      </c>
      <c r="Q81" s="5">
        <v>209175.75599999999</v>
      </c>
      <c r="R81" s="5">
        <v>31939816.544399999</v>
      </c>
      <c r="S81" s="6">
        <f t="shared" si="6"/>
        <v>168168271.94350001</v>
      </c>
    </row>
    <row r="82" spans="1:19" ht="24.95" customHeight="1" x14ac:dyDescent="0.2">
      <c r="A82" s="136"/>
      <c r="B82" s="135"/>
      <c r="C82" s="1">
        <v>3</v>
      </c>
      <c r="D82" s="5" t="s">
        <v>131</v>
      </c>
      <c r="E82" s="5">
        <v>109907397.5326</v>
      </c>
      <c r="F82" s="5">
        <v>0</v>
      </c>
      <c r="G82" s="5">
        <v>169019.8847</v>
      </c>
      <c r="H82" s="5">
        <v>33527402.109700002</v>
      </c>
      <c r="I82" s="6">
        <f t="shared" si="8"/>
        <v>143603819.52700001</v>
      </c>
      <c r="J82" s="11"/>
      <c r="K82" s="133"/>
      <c r="L82" s="135"/>
      <c r="M82" s="12">
        <v>20</v>
      </c>
      <c r="N82" s="5" t="s">
        <v>513</v>
      </c>
      <c r="O82" s="5">
        <v>104521412.8266</v>
      </c>
      <c r="P82" s="5">
        <v>0</v>
      </c>
      <c r="Q82" s="5">
        <v>160737.1073</v>
      </c>
      <c r="R82" s="5">
        <v>28434202.3917</v>
      </c>
      <c r="S82" s="6">
        <f t="shared" si="6"/>
        <v>133116352.3256</v>
      </c>
    </row>
    <row r="83" spans="1:19" ht="24.95" customHeight="1" x14ac:dyDescent="0.2">
      <c r="A83" s="136"/>
      <c r="B83" s="135"/>
      <c r="C83" s="1">
        <v>4</v>
      </c>
      <c r="D83" s="5" t="s">
        <v>132</v>
      </c>
      <c r="E83" s="5">
        <v>132844531.3865</v>
      </c>
      <c r="F83" s="5">
        <v>0</v>
      </c>
      <c r="G83" s="5">
        <v>204293.5042</v>
      </c>
      <c r="H83" s="5">
        <v>41697603.004699998</v>
      </c>
      <c r="I83" s="6">
        <f t="shared" si="8"/>
        <v>174746427.89539999</v>
      </c>
      <c r="J83" s="11"/>
      <c r="K83" s="134"/>
      <c r="L83" s="122"/>
      <c r="M83" s="12">
        <v>21</v>
      </c>
      <c r="N83" s="5" t="s">
        <v>514</v>
      </c>
      <c r="O83" s="5">
        <v>124845378.653</v>
      </c>
      <c r="P83" s="5">
        <v>0</v>
      </c>
      <c r="Q83" s="5">
        <v>191992.095</v>
      </c>
      <c r="R83" s="5">
        <v>33004084.1197</v>
      </c>
      <c r="S83" s="6">
        <f t="shared" si="6"/>
        <v>158041454.86769998</v>
      </c>
    </row>
    <row r="84" spans="1:19" ht="24.95" customHeight="1" x14ac:dyDescent="0.2">
      <c r="A84" s="136"/>
      <c r="B84" s="135"/>
      <c r="C84" s="1">
        <v>5</v>
      </c>
      <c r="D84" s="5" t="s">
        <v>133</v>
      </c>
      <c r="E84" s="5">
        <v>100891099.6724</v>
      </c>
      <c r="F84" s="5">
        <v>0</v>
      </c>
      <c r="G84" s="5">
        <v>155154.27009999999</v>
      </c>
      <c r="H84" s="5">
        <v>29719190.497299999</v>
      </c>
      <c r="I84" s="6">
        <f t="shared" si="8"/>
        <v>130765444.43979999</v>
      </c>
      <c r="J84" s="11"/>
      <c r="K84" s="18"/>
      <c r="L84" s="126" t="s">
        <v>831</v>
      </c>
      <c r="M84" s="127"/>
      <c r="N84" s="128"/>
      <c r="O84" s="14">
        <f>SUM(O63:O83)</f>
        <v>2573317424.9356999</v>
      </c>
      <c r="P84" s="14">
        <f t="shared" ref="P84:S84" si="9">SUM(P63:P83)</f>
        <v>0</v>
      </c>
      <c r="Q84" s="14">
        <f t="shared" si="9"/>
        <v>3957347.9523999998</v>
      </c>
      <c r="R84" s="14">
        <f t="shared" si="9"/>
        <v>676558664.52319992</v>
      </c>
      <c r="S84" s="14">
        <f t="shared" si="9"/>
        <v>3253833437.4113007</v>
      </c>
    </row>
    <row r="85" spans="1:19" ht="24.95" customHeight="1" x14ac:dyDescent="0.2">
      <c r="A85" s="136"/>
      <c r="B85" s="135"/>
      <c r="C85" s="1">
        <v>6</v>
      </c>
      <c r="D85" s="5" t="s">
        <v>134</v>
      </c>
      <c r="E85" s="5">
        <v>116148153.24510001</v>
      </c>
      <c r="F85" s="5">
        <v>0</v>
      </c>
      <c r="G85" s="5">
        <v>178617.1624</v>
      </c>
      <c r="H85" s="5">
        <v>35030522.854999997</v>
      </c>
      <c r="I85" s="6">
        <f t="shared" si="8"/>
        <v>151357293.26250002</v>
      </c>
      <c r="J85" s="11"/>
      <c r="K85" s="132">
        <v>22</v>
      </c>
      <c r="L85" s="121" t="s">
        <v>44</v>
      </c>
      <c r="M85" s="12">
        <v>1</v>
      </c>
      <c r="N85" s="5" t="s">
        <v>515</v>
      </c>
      <c r="O85" s="5">
        <v>133352786.57889999</v>
      </c>
      <c r="P85" s="5">
        <v>-4284409.3099999996</v>
      </c>
      <c r="Q85" s="5">
        <v>205075.1189</v>
      </c>
      <c r="R85" s="5">
        <v>35132315.572899997</v>
      </c>
      <c r="S85" s="6">
        <f t="shared" si="6"/>
        <v>164405767.96069998</v>
      </c>
    </row>
    <row r="86" spans="1:19" ht="24.95" customHeight="1" x14ac:dyDescent="0.2">
      <c r="A86" s="136"/>
      <c r="B86" s="135"/>
      <c r="C86" s="1">
        <v>7</v>
      </c>
      <c r="D86" s="5" t="s">
        <v>135</v>
      </c>
      <c r="E86" s="5">
        <v>107643136.4725</v>
      </c>
      <c r="F86" s="5">
        <v>0</v>
      </c>
      <c r="G86" s="5">
        <v>165537.81570000001</v>
      </c>
      <c r="H86" s="5">
        <v>32901640.290600002</v>
      </c>
      <c r="I86" s="6">
        <f t="shared" si="8"/>
        <v>140710314.57879999</v>
      </c>
      <c r="J86" s="11"/>
      <c r="K86" s="133"/>
      <c r="L86" s="135"/>
      <c r="M86" s="12">
        <v>2</v>
      </c>
      <c r="N86" s="5" t="s">
        <v>516</v>
      </c>
      <c r="O86" s="5">
        <v>117913956.4403</v>
      </c>
      <c r="P86" s="5">
        <v>-4284409.3099999996</v>
      </c>
      <c r="Q86" s="5">
        <v>181332.68350000001</v>
      </c>
      <c r="R86" s="5">
        <v>29582518.351399999</v>
      </c>
      <c r="S86" s="6">
        <f t="shared" si="6"/>
        <v>143393398.1652</v>
      </c>
    </row>
    <row r="87" spans="1:19" ht="24.95" customHeight="1" x14ac:dyDescent="0.2">
      <c r="A87" s="136"/>
      <c r="B87" s="135"/>
      <c r="C87" s="1">
        <v>8</v>
      </c>
      <c r="D87" s="5" t="s">
        <v>136</v>
      </c>
      <c r="E87" s="5">
        <v>96246339.052300006</v>
      </c>
      <c r="F87" s="5">
        <v>0</v>
      </c>
      <c r="G87" s="5">
        <v>148011.37590000001</v>
      </c>
      <c r="H87" s="5">
        <v>28591763.084800001</v>
      </c>
      <c r="I87" s="6">
        <f t="shared" si="8"/>
        <v>124986113.51300001</v>
      </c>
      <c r="J87" s="11"/>
      <c r="K87" s="133"/>
      <c r="L87" s="135"/>
      <c r="M87" s="12">
        <v>3</v>
      </c>
      <c r="N87" s="5" t="s">
        <v>517</v>
      </c>
      <c r="O87" s="5">
        <v>148813127.36289999</v>
      </c>
      <c r="P87" s="5">
        <v>-4284409.3099999996</v>
      </c>
      <c r="Q87" s="5">
        <v>228850.63430000001</v>
      </c>
      <c r="R87" s="5">
        <v>39659743.328900002</v>
      </c>
      <c r="S87" s="6">
        <f t="shared" si="6"/>
        <v>184417312.01609999</v>
      </c>
    </row>
    <row r="88" spans="1:19" ht="24.95" customHeight="1" x14ac:dyDescent="0.2">
      <c r="A88" s="136"/>
      <c r="B88" s="135"/>
      <c r="C88" s="1">
        <v>9</v>
      </c>
      <c r="D88" s="5" t="s">
        <v>137</v>
      </c>
      <c r="E88" s="5">
        <v>106899601.2079</v>
      </c>
      <c r="F88" s="5">
        <v>0</v>
      </c>
      <c r="G88" s="5">
        <v>164394.37820000001</v>
      </c>
      <c r="H88" s="5">
        <v>32889202.874899998</v>
      </c>
      <c r="I88" s="6">
        <f t="shared" si="8"/>
        <v>139953198.461</v>
      </c>
      <c r="J88" s="11"/>
      <c r="K88" s="133"/>
      <c r="L88" s="135"/>
      <c r="M88" s="12">
        <v>4</v>
      </c>
      <c r="N88" s="5" t="s">
        <v>518</v>
      </c>
      <c r="O88" s="5">
        <v>117828710.14380001</v>
      </c>
      <c r="P88" s="5">
        <v>-4284409.3099999996</v>
      </c>
      <c r="Q88" s="5">
        <v>181201.58840000001</v>
      </c>
      <c r="R88" s="5">
        <v>30810417.848099999</v>
      </c>
      <c r="S88" s="6">
        <f t="shared" si="6"/>
        <v>144535920.2703</v>
      </c>
    </row>
    <row r="89" spans="1:19" ht="24.95" customHeight="1" x14ac:dyDescent="0.2">
      <c r="A89" s="136"/>
      <c r="B89" s="135"/>
      <c r="C89" s="1">
        <v>10</v>
      </c>
      <c r="D89" s="5" t="s">
        <v>138</v>
      </c>
      <c r="E89" s="5">
        <v>169119022.6751</v>
      </c>
      <c r="F89" s="5">
        <v>0</v>
      </c>
      <c r="G89" s="5">
        <v>260077.83240000001</v>
      </c>
      <c r="H89" s="5">
        <v>51826870.576300003</v>
      </c>
      <c r="I89" s="6">
        <f t="shared" si="8"/>
        <v>221205971.08379999</v>
      </c>
      <c r="J89" s="11"/>
      <c r="K89" s="133"/>
      <c r="L89" s="135"/>
      <c r="M89" s="12">
        <v>5</v>
      </c>
      <c r="N89" s="5" t="s">
        <v>519</v>
      </c>
      <c r="O89" s="5">
        <v>161108445.34310001</v>
      </c>
      <c r="P89" s="5">
        <v>-4284409.3099999996</v>
      </c>
      <c r="Q89" s="5">
        <v>247758.85399999999</v>
      </c>
      <c r="R89" s="5">
        <v>39170515.151199996</v>
      </c>
      <c r="S89" s="6">
        <f t="shared" si="6"/>
        <v>196242310.03830001</v>
      </c>
    </row>
    <row r="90" spans="1:19" ht="24.95" customHeight="1" x14ac:dyDescent="0.2">
      <c r="A90" s="136"/>
      <c r="B90" s="135"/>
      <c r="C90" s="1">
        <v>11</v>
      </c>
      <c r="D90" s="5" t="s">
        <v>139</v>
      </c>
      <c r="E90" s="5">
        <v>117537924.9929</v>
      </c>
      <c r="F90" s="5">
        <v>0</v>
      </c>
      <c r="G90" s="5">
        <v>180754.40760000001</v>
      </c>
      <c r="H90" s="5">
        <v>36325264.775600001</v>
      </c>
      <c r="I90" s="6">
        <f t="shared" si="8"/>
        <v>154043944.17610002</v>
      </c>
      <c r="J90" s="11"/>
      <c r="K90" s="133"/>
      <c r="L90" s="135"/>
      <c r="M90" s="12">
        <v>6</v>
      </c>
      <c r="N90" s="5" t="s">
        <v>520</v>
      </c>
      <c r="O90" s="5">
        <v>125262995.3409</v>
      </c>
      <c r="P90" s="5">
        <v>-4284409.3099999996</v>
      </c>
      <c r="Q90" s="5">
        <v>192634.3223</v>
      </c>
      <c r="R90" s="5">
        <v>29986074.274700001</v>
      </c>
      <c r="S90" s="6">
        <f t="shared" si="6"/>
        <v>151157294.6279</v>
      </c>
    </row>
    <row r="91" spans="1:19" ht="24.95" customHeight="1" x14ac:dyDescent="0.2">
      <c r="A91" s="136"/>
      <c r="B91" s="135"/>
      <c r="C91" s="1">
        <v>12</v>
      </c>
      <c r="D91" s="5" t="s">
        <v>140</v>
      </c>
      <c r="E91" s="5">
        <v>143701914.24810001</v>
      </c>
      <c r="F91" s="5">
        <v>0</v>
      </c>
      <c r="G91" s="5">
        <v>220990.41130000001</v>
      </c>
      <c r="H91" s="5">
        <v>42889649.392499998</v>
      </c>
      <c r="I91" s="6">
        <f t="shared" si="8"/>
        <v>186812554.05190003</v>
      </c>
      <c r="J91" s="11"/>
      <c r="K91" s="133"/>
      <c r="L91" s="135"/>
      <c r="M91" s="12">
        <v>7</v>
      </c>
      <c r="N91" s="5" t="s">
        <v>521</v>
      </c>
      <c r="O91" s="5">
        <v>105107029.1031</v>
      </c>
      <c r="P91" s="5">
        <v>-4284409.3099999996</v>
      </c>
      <c r="Q91" s="5">
        <v>161637.69080000001</v>
      </c>
      <c r="R91" s="5">
        <v>26629083.765299998</v>
      </c>
      <c r="S91" s="6">
        <f t="shared" si="6"/>
        <v>127613341.24919999</v>
      </c>
    </row>
    <row r="92" spans="1:19" ht="24.95" customHeight="1" x14ac:dyDescent="0.2">
      <c r="A92" s="136"/>
      <c r="B92" s="135"/>
      <c r="C92" s="1">
        <v>13</v>
      </c>
      <c r="D92" s="5" t="s">
        <v>141</v>
      </c>
      <c r="E92" s="5">
        <v>105584228.01639999</v>
      </c>
      <c r="F92" s="5">
        <v>0</v>
      </c>
      <c r="G92" s="5">
        <v>162371.546</v>
      </c>
      <c r="H92" s="5">
        <v>32210634.1512</v>
      </c>
      <c r="I92" s="6">
        <f t="shared" si="8"/>
        <v>137957233.71360001</v>
      </c>
      <c r="J92" s="11"/>
      <c r="K92" s="133"/>
      <c r="L92" s="135"/>
      <c r="M92" s="12">
        <v>8</v>
      </c>
      <c r="N92" s="5" t="s">
        <v>522</v>
      </c>
      <c r="O92" s="5">
        <v>123164589.7286</v>
      </c>
      <c r="P92" s="5">
        <v>-4284409.3099999996</v>
      </c>
      <c r="Q92" s="5">
        <v>189407.31219999999</v>
      </c>
      <c r="R92" s="5">
        <v>31368156.036200002</v>
      </c>
      <c r="S92" s="6">
        <f t="shared" si="6"/>
        <v>150437743.76699999</v>
      </c>
    </row>
    <row r="93" spans="1:19" ht="24.95" customHeight="1" x14ac:dyDescent="0.2">
      <c r="A93" s="136"/>
      <c r="B93" s="135"/>
      <c r="C93" s="1">
        <v>14</v>
      </c>
      <c r="D93" s="5" t="s">
        <v>142</v>
      </c>
      <c r="E93" s="5">
        <v>104687390.3488</v>
      </c>
      <c r="F93" s="5">
        <v>0</v>
      </c>
      <c r="G93" s="5">
        <v>160992.35399999999</v>
      </c>
      <c r="H93" s="5">
        <v>32843205.2817</v>
      </c>
      <c r="I93" s="6">
        <f t="shared" si="8"/>
        <v>137691587.98449999</v>
      </c>
      <c r="J93" s="11"/>
      <c r="K93" s="133"/>
      <c r="L93" s="135"/>
      <c r="M93" s="12">
        <v>9</v>
      </c>
      <c r="N93" s="5" t="s">
        <v>523</v>
      </c>
      <c r="O93" s="5">
        <v>120787991.3864</v>
      </c>
      <c r="P93" s="5">
        <v>-4284409.3099999996</v>
      </c>
      <c r="Q93" s="5">
        <v>185752.4865</v>
      </c>
      <c r="R93" s="5">
        <v>29416315.567600001</v>
      </c>
      <c r="S93" s="6">
        <f t="shared" si="6"/>
        <v>146105650.13049999</v>
      </c>
    </row>
    <row r="94" spans="1:19" ht="24.95" customHeight="1" x14ac:dyDescent="0.2">
      <c r="A94" s="136"/>
      <c r="B94" s="135"/>
      <c r="C94" s="1">
        <v>15</v>
      </c>
      <c r="D94" s="5" t="s">
        <v>143</v>
      </c>
      <c r="E94" s="5">
        <v>125647791.93430001</v>
      </c>
      <c r="F94" s="5">
        <v>0</v>
      </c>
      <c r="G94" s="5">
        <v>193226.07750000001</v>
      </c>
      <c r="H94" s="5">
        <v>38130079.704700001</v>
      </c>
      <c r="I94" s="6">
        <f t="shared" si="8"/>
        <v>163971097.71650001</v>
      </c>
      <c r="J94" s="11"/>
      <c r="K94" s="133"/>
      <c r="L94" s="135"/>
      <c r="M94" s="12">
        <v>10</v>
      </c>
      <c r="N94" s="5" t="s">
        <v>524</v>
      </c>
      <c r="O94" s="5">
        <v>127700310.9567</v>
      </c>
      <c r="P94" s="5">
        <v>-4284409.3099999996</v>
      </c>
      <c r="Q94" s="5">
        <v>196382.52129999999</v>
      </c>
      <c r="R94" s="5">
        <v>31189307.3884</v>
      </c>
      <c r="S94" s="6">
        <f t="shared" si="6"/>
        <v>154801591.5564</v>
      </c>
    </row>
    <row r="95" spans="1:19" ht="24.95" customHeight="1" x14ac:dyDescent="0.2">
      <c r="A95" s="136"/>
      <c r="B95" s="135"/>
      <c r="C95" s="1">
        <v>16</v>
      </c>
      <c r="D95" s="5" t="s">
        <v>144</v>
      </c>
      <c r="E95" s="5">
        <v>120060020.6935</v>
      </c>
      <c r="F95" s="5">
        <v>0</v>
      </c>
      <c r="G95" s="5">
        <v>184632.98480000001</v>
      </c>
      <c r="H95" s="5">
        <v>37311642.166699998</v>
      </c>
      <c r="I95" s="6">
        <f t="shared" si="8"/>
        <v>157556295.845</v>
      </c>
      <c r="J95" s="11"/>
      <c r="K95" s="133"/>
      <c r="L95" s="135"/>
      <c r="M95" s="12">
        <v>11</v>
      </c>
      <c r="N95" s="5" t="s">
        <v>44</v>
      </c>
      <c r="O95" s="5">
        <v>112413130.85510001</v>
      </c>
      <c r="P95" s="5">
        <v>-4284409.3099999996</v>
      </c>
      <c r="Q95" s="5">
        <v>172873.29920000001</v>
      </c>
      <c r="R95" s="5">
        <v>29136369.490600001</v>
      </c>
      <c r="S95" s="6">
        <f t="shared" si="6"/>
        <v>137437964.33489999</v>
      </c>
    </row>
    <row r="96" spans="1:19" ht="24.95" customHeight="1" x14ac:dyDescent="0.2">
      <c r="A96" s="136"/>
      <c r="B96" s="135"/>
      <c r="C96" s="1">
        <v>17</v>
      </c>
      <c r="D96" s="5" t="s">
        <v>145</v>
      </c>
      <c r="E96" s="5">
        <v>100577134.90970001</v>
      </c>
      <c r="F96" s="5">
        <v>0</v>
      </c>
      <c r="G96" s="5">
        <v>154671.44279999999</v>
      </c>
      <c r="H96" s="5">
        <v>30576190.972100001</v>
      </c>
      <c r="I96" s="6">
        <f t="shared" si="8"/>
        <v>131307997.32460001</v>
      </c>
      <c r="J96" s="11"/>
      <c r="K96" s="133"/>
      <c r="L96" s="135"/>
      <c r="M96" s="12">
        <v>12</v>
      </c>
      <c r="N96" s="5" t="s">
        <v>525</v>
      </c>
      <c r="O96" s="5">
        <v>143518662.54010001</v>
      </c>
      <c r="P96" s="5">
        <v>-4284409.3099999996</v>
      </c>
      <c r="Q96" s="5">
        <v>220708.59959999999</v>
      </c>
      <c r="R96" s="5">
        <v>34650591.534299999</v>
      </c>
      <c r="S96" s="6">
        <f t="shared" si="6"/>
        <v>174105553.36399999</v>
      </c>
    </row>
    <row r="97" spans="1:19" ht="24.95" customHeight="1" x14ac:dyDescent="0.2">
      <c r="A97" s="136"/>
      <c r="B97" s="135"/>
      <c r="C97" s="1">
        <v>18</v>
      </c>
      <c r="D97" s="5" t="s">
        <v>146</v>
      </c>
      <c r="E97" s="5">
        <v>104216229.8347</v>
      </c>
      <c r="F97" s="5">
        <v>0</v>
      </c>
      <c r="G97" s="5">
        <v>160267.785</v>
      </c>
      <c r="H97" s="5">
        <v>31390529.026799999</v>
      </c>
      <c r="I97" s="6">
        <f t="shared" si="8"/>
        <v>135767026.64649999</v>
      </c>
      <c r="J97" s="11"/>
      <c r="K97" s="133"/>
      <c r="L97" s="135"/>
      <c r="M97" s="12">
        <v>13</v>
      </c>
      <c r="N97" s="5" t="s">
        <v>526</v>
      </c>
      <c r="O97" s="5">
        <v>94730882.688999996</v>
      </c>
      <c r="P97" s="5">
        <v>-4284409.3099999996</v>
      </c>
      <c r="Q97" s="5">
        <v>145680.848</v>
      </c>
      <c r="R97" s="5">
        <v>24143129.250100002</v>
      </c>
      <c r="S97" s="6">
        <f t="shared" si="6"/>
        <v>114735283.4771</v>
      </c>
    </row>
    <row r="98" spans="1:19" ht="24.95" customHeight="1" x14ac:dyDescent="0.2">
      <c r="A98" s="136"/>
      <c r="B98" s="135"/>
      <c r="C98" s="1">
        <v>19</v>
      </c>
      <c r="D98" s="5" t="s">
        <v>147</v>
      </c>
      <c r="E98" s="5">
        <v>112544679.3911</v>
      </c>
      <c r="F98" s="5">
        <v>0</v>
      </c>
      <c r="G98" s="5">
        <v>173075.59969999999</v>
      </c>
      <c r="H98" s="5">
        <v>33874051.645000003</v>
      </c>
      <c r="I98" s="6">
        <f t="shared" si="8"/>
        <v>146591806.6358</v>
      </c>
      <c r="J98" s="11"/>
      <c r="K98" s="133"/>
      <c r="L98" s="135"/>
      <c r="M98" s="12">
        <v>14</v>
      </c>
      <c r="N98" s="5" t="s">
        <v>527</v>
      </c>
      <c r="O98" s="5">
        <v>137724479.51660001</v>
      </c>
      <c r="P98" s="5">
        <v>-4284409.3099999996</v>
      </c>
      <c r="Q98" s="5">
        <v>211798.07889999999</v>
      </c>
      <c r="R98" s="5">
        <v>34435750.811999999</v>
      </c>
      <c r="S98" s="6">
        <f t="shared" si="6"/>
        <v>168087619.0975</v>
      </c>
    </row>
    <row r="99" spans="1:19" ht="24.95" customHeight="1" x14ac:dyDescent="0.2">
      <c r="A99" s="136"/>
      <c r="B99" s="135"/>
      <c r="C99" s="1">
        <v>20</v>
      </c>
      <c r="D99" s="5" t="s">
        <v>148</v>
      </c>
      <c r="E99" s="5">
        <v>113892369.8765</v>
      </c>
      <c r="F99" s="5">
        <v>0</v>
      </c>
      <c r="G99" s="5">
        <v>175148.13070000001</v>
      </c>
      <c r="H99" s="5">
        <v>34901910.249300003</v>
      </c>
      <c r="I99" s="6">
        <f t="shared" si="8"/>
        <v>148969428.25650001</v>
      </c>
      <c r="J99" s="11"/>
      <c r="K99" s="133"/>
      <c r="L99" s="135"/>
      <c r="M99" s="12">
        <v>15</v>
      </c>
      <c r="N99" s="5" t="s">
        <v>528</v>
      </c>
      <c r="O99" s="5">
        <v>91966949.441</v>
      </c>
      <c r="P99" s="5">
        <v>-4284409.3099999996</v>
      </c>
      <c r="Q99" s="5">
        <v>141430.36360000001</v>
      </c>
      <c r="R99" s="5">
        <v>23836362.824299999</v>
      </c>
      <c r="S99" s="6">
        <f t="shared" si="6"/>
        <v>111660333.31889999</v>
      </c>
    </row>
    <row r="100" spans="1:19" ht="24.95" customHeight="1" x14ac:dyDescent="0.2">
      <c r="A100" s="136"/>
      <c r="B100" s="122"/>
      <c r="C100" s="1">
        <v>21</v>
      </c>
      <c r="D100" s="5" t="s">
        <v>149</v>
      </c>
      <c r="E100" s="5">
        <v>109353446.882</v>
      </c>
      <c r="F100" s="5">
        <v>0</v>
      </c>
      <c r="G100" s="5">
        <v>168167.99780000001</v>
      </c>
      <c r="H100" s="5">
        <v>33569995.047200002</v>
      </c>
      <c r="I100" s="6">
        <f t="shared" si="8"/>
        <v>143091609.92699999</v>
      </c>
      <c r="J100" s="11"/>
      <c r="K100" s="133"/>
      <c r="L100" s="135"/>
      <c r="M100" s="12">
        <v>16</v>
      </c>
      <c r="N100" s="5" t="s">
        <v>529</v>
      </c>
      <c r="O100" s="5">
        <v>133331117.2075</v>
      </c>
      <c r="P100" s="5">
        <v>-4284409.3099999996</v>
      </c>
      <c r="Q100" s="5">
        <v>205041.79490000001</v>
      </c>
      <c r="R100" s="5">
        <v>34979800.894599997</v>
      </c>
      <c r="S100" s="6">
        <f t="shared" si="6"/>
        <v>164231550.58699998</v>
      </c>
    </row>
    <row r="101" spans="1:19" ht="24.95" customHeight="1" x14ac:dyDescent="0.2">
      <c r="A101" s="1"/>
      <c r="B101" s="126" t="s">
        <v>814</v>
      </c>
      <c r="C101" s="127"/>
      <c r="D101" s="128"/>
      <c r="E101" s="14">
        <f>SUM(E80:E100)</f>
        <v>2466796103.3745003</v>
      </c>
      <c r="F101" s="14">
        <f t="shared" ref="F101:I101" si="10">SUM(F80:F100)</f>
        <v>0</v>
      </c>
      <c r="G101" s="14">
        <f t="shared" si="10"/>
        <v>3793535.3072000002</v>
      </c>
      <c r="H101" s="14">
        <f t="shared" si="10"/>
        <v>750371535.46650004</v>
      </c>
      <c r="I101" s="14">
        <f t="shared" si="10"/>
        <v>3220961174.1482</v>
      </c>
      <c r="J101" s="11"/>
      <c r="K101" s="133"/>
      <c r="L101" s="135"/>
      <c r="M101" s="12">
        <v>17</v>
      </c>
      <c r="N101" s="5" t="s">
        <v>530</v>
      </c>
      <c r="O101" s="5">
        <v>166752163.64430001</v>
      </c>
      <c r="P101" s="5">
        <v>-4284409.3099999996</v>
      </c>
      <c r="Q101" s="5">
        <v>256437.98430000001</v>
      </c>
      <c r="R101" s="5">
        <v>43335868.197099999</v>
      </c>
      <c r="S101" s="6">
        <f t="shared" si="6"/>
        <v>206060060.51569998</v>
      </c>
    </row>
    <row r="102" spans="1:19" ht="24.95" customHeight="1" x14ac:dyDescent="0.2">
      <c r="A102" s="136">
        <v>5</v>
      </c>
      <c r="B102" s="121" t="s">
        <v>27</v>
      </c>
      <c r="C102" s="1">
        <v>1</v>
      </c>
      <c r="D102" s="5" t="s">
        <v>150</v>
      </c>
      <c r="E102" s="5">
        <v>184381733.64660001</v>
      </c>
      <c r="F102" s="5">
        <v>0</v>
      </c>
      <c r="G102" s="5">
        <v>283549.42499999999</v>
      </c>
      <c r="H102" s="5">
        <v>44422684.970200002</v>
      </c>
      <c r="I102" s="6">
        <f t="shared" ref="I102:I121" si="11">SUM(E102:H102)</f>
        <v>229087968.04180002</v>
      </c>
      <c r="J102" s="11"/>
      <c r="K102" s="133"/>
      <c r="L102" s="135"/>
      <c r="M102" s="12">
        <v>18</v>
      </c>
      <c r="N102" s="5" t="s">
        <v>531</v>
      </c>
      <c r="O102" s="5">
        <v>125960667.11579999</v>
      </c>
      <c r="P102" s="5">
        <v>-4284409.3099999996</v>
      </c>
      <c r="Q102" s="5">
        <v>193707.2291</v>
      </c>
      <c r="R102" s="5">
        <v>32211120.991700001</v>
      </c>
      <c r="S102" s="6">
        <f t="shared" si="6"/>
        <v>154081086.0266</v>
      </c>
    </row>
    <row r="103" spans="1:19" ht="24.95" customHeight="1" x14ac:dyDescent="0.2">
      <c r="A103" s="136"/>
      <c r="B103" s="135"/>
      <c r="C103" s="1">
        <v>2</v>
      </c>
      <c r="D103" s="5" t="s">
        <v>27</v>
      </c>
      <c r="E103" s="5">
        <v>222660362.71619999</v>
      </c>
      <c r="F103" s="5">
        <v>0</v>
      </c>
      <c r="G103" s="5">
        <v>342415.79440000001</v>
      </c>
      <c r="H103" s="5">
        <v>55844679.462099999</v>
      </c>
      <c r="I103" s="6">
        <f t="shared" si="11"/>
        <v>278847457.9727</v>
      </c>
      <c r="J103" s="11"/>
      <c r="K103" s="133"/>
      <c r="L103" s="135"/>
      <c r="M103" s="12">
        <v>19</v>
      </c>
      <c r="N103" s="5" t="s">
        <v>532</v>
      </c>
      <c r="O103" s="5">
        <v>119265346.7599</v>
      </c>
      <c r="P103" s="5">
        <v>-4284409.3099999996</v>
      </c>
      <c r="Q103" s="5">
        <v>183410.90419999999</v>
      </c>
      <c r="R103" s="5">
        <v>28615387.687399998</v>
      </c>
      <c r="S103" s="6">
        <f t="shared" si="6"/>
        <v>143779736.0415</v>
      </c>
    </row>
    <row r="104" spans="1:19" ht="24.95" customHeight="1" x14ac:dyDescent="0.2">
      <c r="A104" s="136"/>
      <c r="B104" s="135"/>
      <c r="C104" s="1">
        <v>3</v>
      </c>
      <c r="D104" s="5" t="s">
        <v>151</v>
      </c>
      <c r="E104" s="5">
        <v>97379722.874300003</v>
      </c>
      <c r="F104" s="5">
        <v>0</v>
      </c>
      <c r="G104" s="5">
        <v>149754.33780000001</v>
      </c>
      <c r="H104" s="5">
        <v>27384884.625999998</v>
      </c>
      <c r="I104" s="6">
        <f t="shared" si="11"/>
        <v>124914361.8381</v>
      </c>
      <c r="J104" s="11"/>
      <c r="K104" s="133"/>
      <c r="L104" s="135"/>
      <c r="M104" s="12">
        <v>20</v>
      </c>
      <c r="N104" s="5" t="s">
        <v>533</v>
      </c>
      <c r="O104" s="5">
        <v>127881286.21520001</v>
      </c>
      <c r="P104" s="5">
        <v>-4284409.3099999996</v>
      </c>
      <c r="Q104" s="5">
        <v>196660.8321</v>
      </c>
      <c r="R104" s="5">
        <v>31437847.253699999</v>
      </c>
      <c r="S104" s="6">
        <f t="shared" si="6"/>
        <v>155231384.991</v>
      </c>
    </row>
    <row r="105" spans="1:19" ht="24.95" customHeight="1" x14ac:dyDescent="0.2">
      <c r="A105" s="136"/>
      <c r="B105" s="135"/>
      <c r="C105" s="1">
        <v>4</v>
      </c>
      <c r="D105" s="5" t="s">
        <v>152</v>
      </c>
      <c r="E105" s="5">
        <v>115086921.9148</v>
      </c>
      <c r="F105" s="5">
        <v>0</v>
      </c>
      <c r="G105" s="5">
        <v>176985.1594</v>
      </c>
      <c r="H105" s="5">
        <v>32019871.708700001</v>
      </c>
      <c r="I105" s="6">
        <f t="shared" si="11"/>
        <v>147283778.78290001</v>
      </c>
      <c r="J105" s="11"/>
      <c r="K105" s="134"/>
      <c r="L105" s="122"/>
      <c r="M105" s="12">
        <v>21</v>
      </c>
      <c r="N105" s="5" t="s">
        <v>534</v>
      </c>
      <c r="O105" s="5">
        <v>125127421.98109999</v>
      </c>
      <c r="P105" s="5">
        <v>-4284409.3099999996</v>
      </c>
      <c r="Q105" s="5">
        <v>192425.83230000001</v>
      </c>
      <c r="R105" s="5">
        <v>30821326.642900001</v>
      </c>
      <c r="S105" s="6">
        <f t="shared" si="6"/>
        <v>151856765.14629999</v>
      </c>
    </row>
    <row r="106" spans="1:19" ht="24.95" customHeight="1" x14ac:dyDescent="0.2">
      <c r="A106" s="136"/>
      <c r="B106" s="135"/>
      <c r="C106" s="1">
        <v>5</v>
      </c>
      <c r="D106" s="5" t="s">
        <v>153</v>
      </c>
      <c r="E106" s="5">
        <v>145992500.06490001</v>
      </c>
      <c r="F106" s="5">
        <v>0</v>
      </c>
      <c r="G106" s="5">
        <v>224512.96350000001</v>
      </c>
      <c r="H106" s="5">
        <v>39015049.494400002</v>
      </c>
      <c r="I106" s="6">
        <f t="shared" si="11"/>
        <v>185232062.5228</v>
      </c>
      <c r="J106" s="11"/>
      <c r="K106" s="18"/>
      <c r="L106" s="126" t="s">
        <v>832</v>
      </c>
      <c r="M106" s="127"/>
      <c r="N106" s="128"/>
      <c r="O106" s="14">
        <f>SUM(O85:O105)</f>
        <v>2659712050.3502998</v>
      </c>
      <c r="P106" s="14">
        <f t="shared" ref="P106:S106" si="12">SUM(P85:P105)</f>
        <v>-89972595.51000002</v>
      </c>
      <c r="Q106" s="14">
        <f t="shared" si="12"/>
        <v>4090208.9784000004</v>
      </c>
      <c r="R106" s="14">
        <f t="shared" si="12"/>
        <v>670548002.86339998</v>
      </c>
      <c r="S106" s="14">
        <f t="shared" si="12"/>
        <v>3244377666.6820998</v>
      </c>
    </row>
    <row r="107" spans="1:19" ht="24.95" customHeight="1" x14ac:dyDescent="0.2">
      <c r="A107" s="136"/>
      <c r="B107" s="135"/>
      <c r="C107" s="1">
        <v>6</v>
      </c>
      <c r="D107" s="5" t="s">
        <v>154</v>
      </c>
      <c r="E107" s="5">
        <v>96674008.925500005</v>
      </c>
      <c r="F107" s="5">
        <v>0</v>
      </c>
      <c r="G107" s="5">
        <v>148669.06330000001</v>
      </c>
      <c r="H107" s="5">
        <v>27782881.9278</v>
      </c>
      <c r="I107" s="6">
        <f t="shared" si="11"/>
        <v>124605559.9166</v>
      </c>
      <c r="J107" s="11"/>
      <c r="K107" s="132">
        <v>23</v>
      </c>
      <c r="L107" s="121" t="s">
        <v>45</v>
      </c>
      <c r="M107" s="12">
        <v>1</v>
      </c>
      <c r="N107" s="5" t="s">
        <v>535</v>
      </c>
      <c r="O107" s="5">
        <v>108066611.4815</v>
      </c>
      <c r="P107" s="5">
        <v>0</v>
      </c>
      <c r="Q107" s="5">
        <v>166189.0521</v>
      </c>
      <c r="R107" s="5">
        <v>29974089.497000001</v>
      </c>
      <c r="S107" s="6">
        <f t="shared" si="6"/>
        <v>138206890.03060001</v>
      </c>
    </row>
    <row r="108" spans="1:19" ht="24.95" customHeight="1" x14ac:dyDescent="0.2">
      <c r="A108" s="136"/>
      <c r="B108" s="135"/>
      <c r="C108" s="1">
        <v>7</v>
      </c>
      <c r="D108" s="5" t="s">
        <v>155</v>
      </c>
      <c r="E108" s="5">
        <v>154230999.21950001</v>
      </c>
      <c r="F108" s="5">
        <v>0</v>
      </c>
      <c r="G108" s="5">
        <v>237182.44899999999</v>
      </c>
      <c r="H108" s="5">
        <v>41432424.516400002</v>
      </c>
      <c r="I108" s="6">
        <f t="shared" si="11"/>
        <v>195900606.18490002</v>
      </c>
      <c r="J108" s="11"/>
      <c r="K108" s="133"/>
      <c r="L108" s="135"/>
      <c r="M108" s="12">
        <v>2</v>
      </c>
      <c r="N108" s="5" t="s">
        <v>536</v>
      </c>
      <c r="O108" s="5">
        <v>177709277.80320001</v>
      </c>
      <c r="P108" s="5">
        <v>0</v>
      </c>
      <c r="Q108" s="5">
        <v>273288.26199999999</v>
      </c>
      <c r="R108" s="5">
        <v>35742826.924199998</v>
      </c>
      <c r="S108" s="6">
        <f t="shared" si="6"/>
        <v>213725392.9894</v>
      </c>
    </row>
    <row r="109" spans="1:19" ht="24.95" customHeight="1" x14ac:dyDescent="0.2">
      <c r="A109" s="136"/>
      <c r="B109" s="135"/>
      <c r="C109" s="1">
        <v>8</v>
      </c>
      <c r="D109" s="5" t="s">
        <v>156</v>
      </c>
      <c r="E109" s="5">
        <v>155691698.7825</v>
      </c>
      <c r="F109" s="5">
        <v>0</v>
      </c>
      <c r="G109" s="5">
        <v>239428.76980000001</v>
      </c>
      <c r="H109" s="5">
        <v>38936603.447999999</v>
      </c>
      <c r="I109" s="6">
        <f t="shared" si="11"/>
        <v>194867731.00029999</v>
      </c>
      <c r="J109" s="11"/>
      <c r="K109" s="133"/>
      <c r="L109" s="135"/>
      <c r="M109" s="12">
        <v>3</v>
      </c>
      <c r="N109" s="5" t="s">
        <v>537</v>
      </c>
      <c r="O109" s="5">
        <v>136203006.47260001</v>
      </c>
      <c r="P109" s="5">
        <v>0</v>
      </c>
      <c r="Q109" s="5">
        <v>209458.29829999999</v>
      </c>
      <c r="R109" s="5">
        <v>35187659.5986</v>
      </c>
      <c r="S109" s="6">
        <f t="shared" si="6"/>
        <v>171600124.36950001</v>
      </c>
    </row>
    <row r="110" spans="1:19" ht="24.95" customHeight="1" x14ac:dyDescent="0.2">
      <c r="A110" s="136"/>
      <c r="B110" s="135"/>
      <c r="C110" s="1">
        <v>9</v>
      </c>
      <c r="D110" s="5" t="s">
        <v>157</v>
      </c>
      <c r="E110" s="5">
        <v>109511877.5055</v>
      </c>
      <c r="F110" s="5">
        <v>0</v>
      </c>
      <c r="G110" s="5">
        <v>168411.63860000001</v>
      </c>
      <c r="H110" s="5">
        <v>32440034.013799999</v>
      </c>
      <c r="I110" s="6">
        <f t="shared" si="11"/>
        <v>142120323.15790001</v>
      </c>
      <c r="J110" s="11"/>
      <c r="K110" s="133"/>
      <c r="L110" s="135"/>
      <c r="M110" s="12">
        <v>4</v>
      </c>
      <c r="N110" s="5" t="s">
        <v>35</v>
      </c>
      <c r="O110" s="5">
        <v>82944600.9243</v>
      </c>
      <c r="P110" s="5">
        <v>0</v>
      </c>
      <c r="Q110" s="5">
        <v>127555.444</v>
      </c>
      <c r="R110" s="5">
        <v>25000165.466400001</v>
      </c>
      <c r="S110" s="6">
        <f t="shared" si="6"/>
        <v>108072321.8347</v>
      </c>
    </row>
    <row r="111" spans="1:19" ht="24.95" customHeight="1" x14ac:dyDescent="0.2">
      <c r="A111" s="136"/>
      <c r="B111" s="135"/>
      <c r="C111" s="1">
        <v>10</v>
      </c>
      <c r="D111" s="5" t="s">
        <v>158</v>
      </c>
      <c r="E111" s="5">
        <v>125423060.4602</v>
      </c>
      <c r="F111" s="5">
        <v>0</v>
      </c>
      <c r="G111" s="5">
        <v>192880.47659999999</v>
      </c>
      <c r="H111" s="5">
        <v>37514152.1976</v>
      </c>
      <c r="I111" s="6">
        <f t="shared" si="11"/>
        <v>163130093.13440001</v>
      </c>
      <c r="J111" s="11"/>
      <c r="K111" s="133"/>
      <c r="L111" s="135"/>
      <c r="M111" s="12">
        <v>5</v>
      </c>
      <c r="N111" s="5" t="s">
        <v>538</v>
      </c>
      <c r="O111" s="5">
        <v>143917538.54730001</v>
      </c>
      <c r="P111" s="5">
        <v>0</v>
      </c>
      <c r="Q111" s="5">
        <v>221322.0067</v>
      </c>
      <c r="R111" s="5">
        <v>35505404.301899999</v>
      </c>
      <c r="S111" s="6">
        <f t="shared" si="6"/>
        <v>179644264.85590002</v>
      </c>
    </row>
    <row r="112" spans="1:19" ht="24.95" customHeight="1" x14ac:dyDescent="0.2">
      <c r="A112" s="136"/>
      <c r="B112" s="135"/>
      <c r="C112" s="1">
        <v>11</v>
      </c>
      <c r="D112" s="5" t="s">
        <v>159</v>
      </c>
      <c r="E112" s="5">
        <v>97048398.409099996</v>
      </c>
      <c r="F112" s="5">
        <v>0</v>
      </c>
      <c r="G112" s="5">
        <v>149244.81409999999</v>
      </c>
      <c r="H112" s="5">
        <v>29724230.498300001</v>
      </c>
      <c r="I112" s="6">
        <f t="shared" si="11"/>
        <v>126921873.72149999</v>
      </c>
      <c r="J112" s="11"/>
      <c r="K112" s="133"/>
      <c r="L112" s="135"/>
      <c r="M112" s="12">
        <v>6</v>
      </c>
      <c r="N112" s="5" t="s">
        <v>539</v>
      </c>
      <c r="O112" s="5">
        <v>123695294.0134</v>
      </c>
      <c r="P112" s="5">
        <v>0</v>
      </c>
      <c r="Q112" s="5">
        <v>190223.45</v>
      </c>
      <c r="R112" s="5">
        <v>35385060.145800002</v>
      </c>
      <c r="S112" s="6">
        <f t="shared" si="6"/>
        <v>159270577.6092</v>
      </c>
    </row>
    <row r="113" spans="1:19" ht="24.95" customHeight="1" x14ac:dyDescent="0.2">
      <c r="A113" s="136"/>
      <c r="B113" s="135"/>
      <c r="C113" s="1">
        <v>12</v>
      </c>
      <c r="D113" s="5" t="s">
        <v>160</v>
      </c>
      <c r="E113" s="5">
        <v>150289557.8105</v>
      </c>
      <c r="F113" s="5">
        <v>0</v>
      </c>
      <c r="G113" s="5">
        <v>231121.14660000001</v>
      </c>
      <c r="H113" s="5">
        <v>42098208.410499997</v>
      </c>
      <c r="I113" s="6">
        <f t="shared" si="11"/>
        <v>192618887.36759999</v>
      </c>
      <c r="J113" s="11"/>
      <c r="K113" s="133"/>
      <c r="L113" s="135"/>
      <c r="M113" s="12">
        <v>7</v>
      </c>
      <c r="N113" s="5" t="s">
        <v>540</v>
      </c>
      <c r="O113" s="5">
        <v>125028385.2526</v>
      </c>
      <c r="P113" s="5">
        <v>0</v>
      </c>
      <c r="Q113" s="5">
        <v>192273.52970000001</v>
      </c>
      <c r="R113" s="5">
        <v>35689464.157499999</v>
      </c>
      <c r="S113" s="6">
        <f t="shared" si="6"/>
        <v>160910122.93979999</v>
      </c>
    </row>
    <row r="114" spans="1:19" ht="24.95" customHeight="1" x14ac:dyDescent="0.2">
      <c r="A114" s="136"/>
      <c r="B114" s="135"/>
      <c r="C114" s="1">
        <v>13</v>
      </c>
      <c r="D114" s="5" t="s">
        <v>161</v>
      </c>
      <c r="E114" s="5">
        <v>123605988.94499999</v>
      </c>
      <c r="F114" s="5">
        <v>0</v>
      </c>
      <c r="G114" s="5">
        <v>190086.11319999999</v>
      </c>
      <c r="H114" s="5">
        <v>31790300.639400002</v>
      </c>
      <c r="I114" s="6">
        <f t="shared" si="11"/>
        <v>155586375.69759998</v>
      </c>
      <c r="J114" s="11"/>
      <c r="K114" s="133"/>
      <c r="L114" s="135"/>
      <c r="M114" s="12">
        <v>8</v>
      </c>
      <c r="N114" s="5" t="s">
        <v>541</v>
      </c>
      <c r="O114" s="5">
        <v>147435897.0246</v>
      </c>
      <c r="P114" s="5">
        <v>0</v>
      </c>
      <c r="Q114" s="5">
        <v>226732.67569999999</v>
      </c>
      <c r="R114" s="5">
        <v>46527039.078000002</v>
      </c>
      <c r="S114" s="6">
        <f t="shared" si="6"/>
        <v>194189668.77830002</v>
      </c>
    </row>
    <row r="115" spans="1:19" ht="24.95" customHeight="1" x14ac:dyDescent="0.2">
      <c r="A115" s="136"/>
      <c r="B115" s="135"/>
      <c r="C115" s="1">
        <v>14</v>
      </c>
      <c r="D115" s="5" t="s">
        <v>162</v>
      </c>
      <c r="E115" s="5">
        <v>144332928.97839999</v>
      </c>
      <c r="F115" s="5">
        <v>0</v>
      </c>
      <c r="G115" s="5">
        <v>221960.81030000001</v>
      </c>
      <c r="H115" s="5">
        <v>39841199.6197</v>
      </c>
      <c r="I115" s="6">
        <f t="shared" si="11"/>
        <v>184396089.4084</v>
      </c>
      <c r="J115" s="11"/>
      <c r="K115" s="133"/>
      <c r="L115" s="135"/>
      <c r="M115" s="12">
        <v>9</v>
      </c>
      <c r="N115" s="5" t="s">
        <v>542</v>
      </c>
      <c r="O115" s="5">
        <v>106586487.4905</v>
      </c>
      <c r="P115" s="5">
        <v>0</v>
      </c>
      <c r="Q115" s="5">
        <v>163912.8597</v>
      </c>
      <c r="R115" s="5">
        <v>31514869.903299998</v>
      </c>
      <c r="S115" s="6">
        <f t="shared" si="6"/>
        <v>138265270.25349998</v>
      </c>
    </row>
    <row r="116" spans="1:19" ht="24.95" customHeight="1" x14ac:dyDescent="0.2">
      <c r="A116" s="136"/>
      <c r="B116" s="135"/>
      <c r="C116" s="1">
        <v>15</v>
      </c>
      <c r="D116" s="5" t="s">
        <v>163</v>
      </c>
      <c r="E116" s="5">
        <v>184959456.11840001</v>
      </c>
      <c r="F116" s="5">
        <v>0</v>
      </c>
      <c r="G116" s="5">
        <v>284437.86910000001</v>
      </c>
      <c r="H116" s="5">
        <v>48436565.579300001</v>
      </c>
      <c r="I116" s="6">
        <f t="shared" si="11"/>
        <v>233680459.5668</v>
      </c>
      <c r="J116" s="11"/>
      <c r="K116" s="133"/>
      <c r="L116" s="135"/>
      <c r="M116" s="12">
        <v>10</v>
      </c>
      <c r="N116" s="5" t="s">
        <v>543</v>
      </c>
      <c r="O116" s="5">
        <v>141741597.80809999</v>
      </c>
      <c r="P116" s="5">
        <v>0</v>
      </c>
      <c r="Q116" s="5">
        <v>217975.76019999999</v>
      </c>
      <c r="R116" s="5">
        <v>29816294.1283</v>
      </c>
      <c r="S116" s="6">
        <f t="shared" si="6"/>
        <v>171775867.69659999</v>
      </c>
    </row>
    <row r="117" spans="1:19" ht="24.95" customHeight="1" x14ac:dyDescent="0.2">
      <c r="A117" s="136"/>
      <c r="B117" s="135"/>
      <c r="C117" s="1">
        <v>16</v>
      </c>
      <c r="D117" s="5" t="s">
        <v>164</v>
      </c>
      <c r="E117" s="5">
        <v>138660431.1952</v>
      </c>
      <c r="F117" s="5">
        <v>0</v>
      </c>
      <c r="G117" s="5">
        <v>213237.42189999999</v>
      </c>
      <c r="H117" s="5">
        <v>37793333.964199997</v>
      </c>
      <c r="I117" s="6">
        <f t="shared" si="11"/>
        <v>176667002.58129999</v>
      </c>
      <c r="J117" s="11"/>
      <c r="K117" s="133"/>
      <c r="L117" s="135"/>
      <c r="M117" s="12">
        <v>11</v>
      </c>
      <c r="N117" s="5" t="s">
        <v>544</v>
      </c>
      <c r="O117" s="5">
        <v>112362725.25</v>
      </c>
      <c r="P117" s="5">
        <v>0</v>
      </c>
      <c r="Q117" s="5">
        <v>172795.78349999999</v>
      </c>
      <c r="R117" s="5">
        <v>28748205.000700001</v>
      </c>
      <c r="S117" s="6">
        <f t="shared" si="6"/>
        <v>141283726.03420001</v>
      </c>
    </row>
    <row r="118" spans="1:19" ht="24.95" customHeight="1" x14ac:dyDescent="0.2">
      <c r="A118" s="136"/>
      <c r="B118" s="135"/>
      <c r="C118" s="1">
        <v>17</v>
      </c>
      <c r="D118" s="5" t="s">
        <v>165</v>
      </c>
      <c r="E118" s="5">
        <v>136383166.10139999</v>
      </c>
      <c r="F118" s="5">
        <v>0</v>
      </c>
      <c r="G118" s="5">
        <v>209735.3548</v>
      </c>
      <c r="H118" s="5">
        <v>36818768.643799998</v>
      </c>
      <c r="I118" s="6">
        <f t="shared" si="11"/>
        <v>173411670.09999996</v>
      </c>
      <c r="J118" s="11"/>
      <c r="K118" s="133"/>
      <c r="L118" s="135"/>
      <c r="M118" s="12">
        <v>12</v>
      </c>
      <c r="N118" s="5" t="s">
        <v>545</v>
      </c>
      <c r="O118" s="5">
        <v>99804261.110300004</v>
      </c>
      <c r="P118" s="5">
        <v>0</v>
      </c>
      <c r="Q118" s="5">
        <v>153482.8873</v>
      </c>
      <c r="R118" s="5">
        <v>27419833.419799998</v>
      </c>
      <c r="S118" s="6">
        <f t="shared" si="6"/>
        <v>127377577.4174</v>
      </c>
    </row>
    <row r="119" spans="1:19" ht="24.95" customHeight="1" x14ac:dyDescent="0.2">
      <c r="A119" s="136"/>
      <c r="B119" s="135"/>
      <c r="C119" s="1">
        <v>18</v>
      </c>
      <c r="D119" s="5" t="s">
        <v>166</v>
      </c>
      <c r="E119" s="5">
        <v>191796971.8946</v>
      </c>
      <c r="F119" s="5">
        <v>0</v>
      </c>
      <c r="G119" s="5">
        <v>294952.8677</v>
      </c>
      <c r="H119" s="5">
        <v>45880433.467200004</v>
      </c>
      <c r="I119" s="6">
        <f t="shared" si="11"/>
        <v>237972358.22950003</v>
      </c>
      <c r="J119" s="11"/>
      <c r="K119" s="133"/>
      <c r="L119" s="135"/>
      <c r="M119" s="12">
        <v>13</v>
      </c>
      <c r="N119" s="5" t="s">
        <v>546</v>
      </c>
      <c r="O119" s="5">
        <v>83507905.338200003</v>
      </c>
      <c r="P119" s="5">
        <v>0</v>
      </c>
      <c r="Q119" s="5">
        <v>128421.71550000001</v>
      </c>
      <c r="R119" s="5">
        <v>25192563.2542</v>
      </c>
      <c r="S119" s="6">
        <f t="shared" si="6"/>
        <v>108828890.3079</v>
      </c>
    </row>
    <row r="120" spans="1:19" ht="24.95" customHeight="1" x14ac:dyDescent="0.2">
      <c r="A120" s="136"/>
      <c r="B120" s="135"/>
      <c r="C120" s="1">
        <v>19</v>
      </c>
      <c r="D120" s="5" t="s">
        <v>167</v>
      </c>
      <c r="E120" s="5">
        <v>106746136.98379999</v>
      </c>
      <c r="F120" s="5">
        <v>0</v>
      </c>
      <c r="G120" s="5">
        <v>164158.3749</v>
      </c>
      <c r="H120" s="5">
        <v>29504456.499400001</v>
      </c>
      <c r="I120" s="6">
        <f t="shared" si="11"/>
        <v>136414751.8581</v>
      </c>
      <c r="J120" s="11"/>
      <c r="K120" s="133"/>
      <c r="L120" s="135"/>
      <c r="M120" s="12">
        <v>14</v>
      </c>
      <c r="N120" s="5" t="s">
        <v>547</v>
      </c>
      <c r="O120" s="5">
        <v>83153791.636099994</v>
      </c>
      <c r="P120" s="5">
        <v>0</v>
      </c>
      <c r="Q120" s="5">
        <v>127877.1456</v>
      </c>
      <c r="R120" s="5">
        <v>25339797.2421</v>
      </c>
      <c r="S120" s="6">
        <f t="shared" si="6"/>
        <v>108621466.0238</v>
      </c>
    </row>
    <row r="121" spans="1:19" ht="24.95" customHeight="1" x14ac:dyDescent="0.2">
      <c r="A121" s="136"/>
      <c r="B121" s="122"/>
      <c r="C121" s="1">
        <v>20</v>
      </c>
      <c r="D121" s="5" t="s">
        <v>168</v>
      </c>
      <c r="E121" s="5">
        <v>119445802.9733</v>
      </c>
      <c r="F121" s="5">
        <v>0</v>
      </c>
      <c r="G121" s="5">
        <v>183688.41680000001</v>
      </c>
      <c r="H121" s="5">
        <v>34836355.756800003</v>
      </c>
      <c r="I121" s="6">
        <f t="shared" si="11"/>
        <v>154465847.1469</v>
      </c>
      <c r="J121" s="11"/>
      <c r="K121" s="133"/>
      <c r="L121" s="135"/>
      <c r="M121" s="12">
        <v>15</v>
      </c>
      <c r="N121" s="5" t="s">
        <v>548</v>
      </c>
      <c r="O121" s="5">
        <v>94947796.8706</v>
      </c>
      <c r="P121" s="5">
        <v>0</v>
      </c>
      <c r="Q121" s="5">
        <v>146014.4271</v>
      </c>
      <c r="R121" s="5">
        <v>27737995.0198</v>
      </c>
      <c r="S121" s="6">
        <f t="shared" si="6"/>
        <v>122831806.3175</v>
      </c>
    </row>
    <row r="122" spans="1:19" ht="24.95" customHeight="1" x14ac:dyDescent="0.2">
      <c r="A122" s="1"/>
      <c r="B122" s="126" t="s">
        <v>815</v>
      </c>
      <c r="C122" s="127"/>
      <c r="D122" s="128"/>
      <c r="E122" s="14">
        <f>SUM(E102:E121)</f>
        <v>2800301725.5197001</v>
      </c>
      <c r="F122" s="14">
        <f t="shared" ref="F122:I122" si="13">SUM(F102:F121)</f>
        <v>0</v>
      </c>
      <c r="G122" s="14">
        <f t="shared" si="13"/>
        <v>4306413.2667999994</v>
      </c>
      <c r="H122" s="14">
        <f t="shared" si="13"/>
        <v>753517119.4436003</v>
      </c>
      <c r="I122" s="14">
        <f t="shared" si="13"/>
        <v>3558125258.2300997</v>
      </c>
      <c r="J122" s="11"/>
      <c r="K122" s="134"/>
      <c r="L122" s="122"/>
      <c r="M122" s="12">
        <v>16</v>
      </c>
      <c r="N122" s="5" t="s">
        <v>549</v>
      </c>
      <c r="O122" s="5">
        <v>114919689.926</v>
      </c>
      <c r="P122" s="5">
        <v>0</v>
      </c>
      <c r="Q122" s="5">
        <v>176727.98360000001</v>
      </c>
      <c r="R122" s="5">
        <v>28993131.761999998</v>
      </c>
      <c r="S122" s="6">
        <f t="shared" si="6"/>
        <v>144089549.67160001</v>
      </c>
    </row>
    <row r="123" spans="1:19" ht="24.95" customHeight="1" x14ac:dyDescent="0.2">
      <c r="A123" s="136">
        <v>6</v>
      </c>
      <c r="B123" s="121" t="s">
        <v>28</v>
      </c>
      <c r="C123" s="1">
        <v>1</v>
      </c>
      <c r="D123" s="5" t="s">
        <v>169</v>
      </c>
      <c r="E123" s="5">
        <v>135639578.7376</v>
      </c>
      <c r="F123" s="5">
        <v>0</v>
      </c>
      <c r="G123" s="5">
        <v>208591.8371</v>
      </c>
      <c r="H123" s="5">
        <v>36093315.676100001</v>
      </c>
      <c r="I123" s="6">
        <f t="shared" ref="I123:I130" si="14">SUM(E123:H123)</f>
        <v>171941486.25080001</v>
      </c>
      <c r="J123" s="11"/>
      <c r="K123" s="18"/>
      <c r="L123" s="126" t="s">
        <v>833</v>
      </c>
      <c r="M123" s="127"/>
      <c r="N123" s="128"/>
      <c r="O123" s="14">
        <f>SUM(O107:O122)</f>
        <v>1882024866.9493003</v>
      </c>
      <c r="P123" s="14">
        <f t="shared" ref="P123:S123" si="15">SUM(P107:P122)</f>
        <v>0</v>
      </c>
      <c r="Q123" s="14">
        <f t="shared" si="15"/>
        <v>2894251.281</v>
      </c>
      <c r="R123" s="14">
        <f t="shared" si="15"/>
        <v>503774398.89959997</v>
      </c>
      <c r="S123" s="14">
        <f t="shared" si="15"/>
        <v>2388693517.1299</v>
      </c>
    </row>
    <row r="124" spans="1:19" ht="24.95" customHeight="1" x14ac:dyDescent="0.2">
      <c r="A124" s="136"/>
      <c r="B124" s="135"/>
      <c r="C124" s="1">
        <v>2</v>
      </c>
      <c r="D124" s="5" t="s">
        <v>170</v>
      </c>
      <c r="E124" s="5">
        <v>155714939.64399999</v>
      </c>
      <c r="F124" s="5">
        <v>0</v>
      </c>
      <c r="G124" s="5">
        <v>239464.5105</v>
      </c>
      <c r="H124" s="5">
        <v>42013803.471100003</v>
      </c>
      <c r="I124" s="6">
        <f t="shared" si="14"/>
        <v>197968207.62560001</v>
      </c>
      <c r="J124" s="11"/>
      <c r="K124" s="132">
        <v>24</v>
      </c>
      <c r="L124" s="121" t="s">
        <v>46</v>
      </c>
      <c r="M124" s="12">
        <v>1</v>
      </c>
      <c r="N124" s="5" t="s">
        <v>550</v>
      </c>
      <c r="O124" s="5">
        <v>161268222.8398</v>
      </c>
      <c r="P124" s="5">
        <v>0</v>
      </c>
      <c r="Q124" s="5">
        <v>248004.5661</v>
      </c>
      <c r="R124" s="5">
        <v>259812162.83320001</v>
      </c>
      <c r="S124" s="6">
        <f t="shared" si="6"/>
        <v>421328390.23909998</v>
      </c>
    </row>
    <row r="125" spans="1:19" ht="24.95" customHeight="1" x14ac:dyDescent="0.2">
      <c r="A125" s="136"/>
      <c r="B125" s="135"/>
      <c r="C125" s="1">
        <v>3</v>
      </c>
      <c r="D125" s="5" t="s">
        <v>171</v>
      </c>
      <c r="E125" s="5">
        <v>103628457.7333</v>
      </c>
      <c r="F125" s="5">
        <v>0</v>
      </c>
      <c r="G125" s="5">
        <v>159363.8861</v>
      </c>
      <c r="H125" s="5">
        <v>28606060.919199999</v>
      </c>
      <c r="I125" s="6">
        <f t="shared" si="14"/>
        <v>132393882.5386</v>
      </c>
      <c r="J125" s="11"/>
      <c r="K125" s="133"/>
      <c r="L125" s="135"/>
      <c r="M125" s="12">
        <v>2</v>
      </c>
      <c r="N125" s="5" t="s">
        <v>551</v>
      </c>
      <c r="O125" s="5">
        <v>207288985.81029999</v>
      </c>
      <c r="P125" s="5">
        <v>0</v>
      </c>
      <c r="Q125" s="5">
        <v>318777.09120000002</v>
      </c>
      <c r="R125" s="5">
        <v>275387837.2658</v>
      </c>
      <c r="S125" s="6">
        <f t="shared" si="6"/>
        <v>482995600.16729999</v>
      </c>
    </row>
    <row r="126" spans="1:19" ht="24.95" customHeight="1" x14ac:dyDescent="0.2">
      <c r="A126" s="136"/>
      <c r="B126" s="135"/>
      <c r="C126" s="1">
        <v>4</v>
      </c>
      <c r="D126" s="5" t="s">
        <v>172</v>
      </c>
      <c r="E126" s="5">
        <v>127778570.0416</v>
      </c>
      <c r="F126" s="5">
        <v>0</v>
      </c>
      <c r="G126" s="5">
        <v>196502.87119999999</v>
      </c>
      <c r="H126" s="5">
        <v>32333047.1745</v>
      </c>
      <c r="I126" s="6">
        <f t="shared" si="14"/>
        <v>160308120.0873</v>
      </c>
      <c r="J126" s="11"/>
      <c r="K126" s="133"/>
      <c r="L126" s="135"/>
      <c r="M126" s="12">
        <v>3</v>
      </c>
      <c r="N126" s="5" t="s">
        <v>552</v>
      </c>
      <c r="O126" s="5">
        <v>334293018.74040002</v>
      </c>
      <c r="P126" s="5">
        <v>0</v>
      </c>
      <c r="Q126" s="5">
        <v>514088.84899999999</v>
      </c>
      <c r="R126" s="5">
        <v>316633434.38700002</v>
      </c>
      <c r="S126" s="6">
        <f t="shared" si="6"/>
        <v>651440541.97640002</v>
      </c>
    </row>
    <row r="127" spans="1:19" ht="24.95" customHeight="1" x14ac:dyDescent="0.2">
      <c r="A127" s="136"/>
      <c r="B127" s="135"/>
      <c r="C127" s="1">
        <v>5</v>
      </c>
      <c r="D127" s="5" t="s">
        <v>173</v>
      </c>
      <c r="E127" s="5">
        <v>134284136.854</v>
      </c>
      <c r="F127" s="5">
        <v>0</v>
      </c>
      <c r="G127" s="5">
        <v>206507.38570000001</v>
      </c>
      <c r="H127" s="5">
        <v>35737355.449699998</v>
      </c>
      <c r="I127" s="6">
        <f t="shared" si="14"/>
        <v>170227999.68939999</v>
      </c>
      <c r="J127" s="11"/>
      <c r="K127" s="133"/>
      <c r="L127" s="135"/>
      <c r="M127" s="12">
        <v>4</v>
      </c>
      <c r="N127" s="5" t="s">
        <v>553</v>
      </c>
      <c r="O127" s="5">
        <v>130656255.4215</v>
      </c>
      <c r="P127" s="5">
        <v>0</v>
      </c>
      <c r="Q127" s="5">
        <v>200928.28810000001</v>
      </c>
      <c r="R127" s="5">
        <v>249961382.20039999</v>
      </c>
      <c r="S127" s="6">
        <f t="shared" si="6"/>
        <v>380818565.90999997</v>
      </c>
    </row>
    <row r="128" spans="1:19" ht="24.95" customHeight="1" x14ac:dyDescent="0.2">
      <c r="A128" s="136"/>
      <c r="B128" s="135"/>
      <c r="C128" s="1">
        <v>6</v>
      </c>
      <c r="D128" s="5" t="s">
        <v>174</v>
      </c>
      <c r="E128" s="5">
        <v>132022152.0342</v>
      </c>
      <c r="F128" s="5">
        <v>0</v>
      </c>
      <c r="G128" s="5">
        <v>203028.81719999999</v>
      </c>
      <c r="H128" s="5">
        <v>36239021.043099999</v>
      </c>
      <c r="I128" s="6">
        <f t="shared" si="14"/>
        <v>168464201.89450002</v>
      </c>
      <c r="J128" s="11"/>
      <c r="K128" s="133"/>
      <c r="L128" s="135"/>
      <c r="M128" s="12">
        <v>5</v>
      </c>
      <c r="N128" s="5" t="s">
        <v>554</v>
      </c>
      <c r="O128" s="5">
        <v>109848732.6725</v>
      </c>
      <c r="P128" s="5">
        <v>0</v>
      </c>
      <c r="Q128" s="5">
        <v>168929.66759999999</v>
      </c>
      <c r="R128" s="5">
        <v>242957241.13749999</v>
      </c>
      <c r="S128" s="6">
        <f t="shared" si="6"/>
        <v>352974903.47759998</v>
      </c>
    </row>
    <row r="129" spans="1:19" ht="24.95" customHeight="1" x14ac:dyDescent="0.2">
      <c r="A129" s="136"/>
      <c r="B129" s="135"/>
      <c r="C129" s="1">
        <v>7</v>
      </c>
      <c r="D129" s="5" t="s">
        <v>175</v>
      </c>
      <c r="E129" s="5">
        <v>182397633.6645</v>
      </c>
      <c r="F129" s="5">
        <v>0</v>
      </c>
      <c r="G129" s="5">
        <v>280498.1986</v>
      </c>
      <c r="H129" s="5">
        <v>45429298.472199999</v>
      </c>
      <c r="I129" s="6">
        <f t="shared" si="14"/>
        <v>228107430.3353</v>
      </c>
      <c r="J129" s="11"/>
      <c r="K129" s="133"/>
      <c r="L129" s="135"/>
      <c r="M129" s="12">
        <v>6</v>
      </c>
      <c r="N129" s="5" t="s">
        <v>555</v>
      </c>
      <c r="O129" s="5">
        <v>122806830.43610001</v>
      </c>
      <c r="P129" s="5">
        <v>0</v>
      </c>
      <c r="Q129" s="5">
        <v>188857.136</v>
      </c>
      <c r="R129" s="5">
        <v>244606136.73249999</v>
      </c>
      <c r="S129" s="6">
        <f t="shared" si="6"/>
        <v>367601824.3046</v>
      </c>
    </row>
    <row r="130" spans="1:19" ht="24.95" customHeight="1" x14ac:dyDescent="0.2">
      <c r="A130" s="136"/>
      <c r="B130" s="122"/>
      <c r="C130" s="1">
        <v>8</v>
      </c>
      <c r="D130" s="5" t="s">
        <v>176</v>
      </c>
      <c r="E130" s="5">
        <v>168359833.95390001</v>
      </c>
      <c r="F130" s="5">
        <v>0</v>
      </c>
      <c r="G130" s="5">
        <v>258910.3224</v>
      </c>
      <c r="H130" s="5">
        <v>47786918.312700003</v>
      </c>
      <c r="I130" s="6">
        <f t="shared" si="14"/>
        <v>216405662.58900002</v>
      </c>
      <c r="J130" s="11"/>
      <c r="K130" s="133"/>
      <c r="L130" s="135"/>
      <c r="M130" s="12">
        <v>7</v>
      </c>
      <c r="N130" s="5" t="s">
        <v>556</v>
      </c>
      <c r="O130" s="5">
        <v>112755432.49529999</v>
      </c>
      <c r="P130" s="5">
        <v>0</v>
      </c>
      <c r="Q130" s="5">
        <v>173399.704</v>
      </c>
      <c r="R130" s="5">
        <v>240459127.13769999</v>
      </c>
      <c r="S130" s="6">
        <f t="shared" si="6"/>
        <v>353387959.33700001</v>
      </c>
    </row>
    <row r="131" spans="1:19" ht="24.95" customHeight="1" x14ac:dyDescent="0.2">
      <c r="A131" s="1"/>
      <c r="B131" s="126" t="s">
        <v>816</v>
      </c>
      <c r="C131" s="127"/>
      <c r="D131" s="128"/>
      <c r="E131" s="14">
        <f>SUM(E123:E130)</f>
        <v>1139825302.6631</v>
      </c>
      <c r="F131" s="14">
        <f t="shared" ref="F131:I131" si="16">SUM(F123:F130)</f>
        <v>0</v>
      </c>
      <c r="G131" s="14">
        <f t="shared" si="16"/>
        <v>1752867.8287999998</v>
      </c>
      <c r="H131" s="14">
        <f t="shared" si="16"/>
        <v>304238820.51859999</v>
      </c>
      <c r="I131" s="14">
        <f t="shared" si="16"/>
        <v>1445816991.0105</v>
      </c>
      <c r="J131" s="11"/>
      <c r="K131" s="133"/>
      <c r="L131" s="135"/>
      <c r="M131" s="12">
        <v>8</v>
      </c>
      <c r="N131" s="5" t="s">
        <v>557</v>
      </c>
      <c r="O131" s="5">
        <v>136027433.85120001</v>
      </c>
      <c r="P131" s="5">
        <v>0</v>
      </c>
      <c r="Q131" s="5">
        <v>209188.29579999999</v>
      </c>
      <c r="R131" s="5">
        <v>247850426.1904</v>
      </c>
      <c r="S131" s="6">
        <f t="shared" si="6"/>
        <v>384087048.33740002</v>
      </c>
    </row>
    <row r="132" spans="1:19" ht="24.95" customHeight="1" x14ac:dyDescent="0.2">
      <c r="A132" s="136">
        <v>7</v>
      </c>
      <c r="B132" s="121" t="s">
        <v>29</v>
      </c>
      <c r="C132" s="1">
        <v>1</v>
      </c>
      <c r="D132" s="5" t="s">
        <v>177</v>
      </c>
      <c r="E132" s="5">
        <v>134152227.1855</v>
      </c>
      <c r="F132" s="5">
        <v>-6066891.2400000002</v>
      </c>
      <c r="G132" s="5">
        <v>206304.52989999999</v>
      </c>
      <c r="H132" s="5">
        <v>33718214.174000002</v>
      </c>
      <c r="I132" s="6">
        <f t="shared" ref="I132:I154" si="17">SUM(E132:H132)</f>
        <v>162009854.6494</v>
      </c>
      <c r="J132" s="11"/>
      <c r="K132" s="133"/>
      <c r="L132" s="135"/>
      <c r="M132" s="12">
        <v>9</v>
      </c>
      <c r="N132" s="5" t="s">
        <v>558</v>
      </c>
      <c r="O132" s="5">
        <v>90830492.493499994</v>
      </c>
      <c r="P132" s="5">
        <v>0</v>
      </c>
      <c r="Q132" s="5">
        <v>139682.67569999999</v>
      </c>
      <c r="R132" s="5">
        <v>236017232.67050001</v>
      </c>
      <c r="S132" s="6">
        <f t="shared" si="6"/>
        <v>326987407.83969998</v>
      </c>
    </row>
    <row r="133" spans="1:19" ht="24.95" customHeight="1" x14ac:dyDescent="0.2">
      <c r="A133" s="136"/>
      <c r="B133" s="135"/>
      <c r="C133" s="1">
        <v>2</v>
      </c>
      <c r="D133" s="5" t="s">
        <v>178</v>
      </c>
      <c r="E133" s="5">
        <v>118369042.2085</v>
      </c>
      <c r="F133" s="5">
        <v>-6066891.2400000002</v>
      </c>
      <c r="G133" s="5">
        <v>182032.53210000001</v>
      </c>
      <c r="H133" s="5">
        <v>29315855.402399998</v>
      </c>
      <c r="I133" s="6">
        <f t="shared" si="17"/>
        <v>141800038.903</v>
      </c>
      <c r="J133" s="11"/>
      <c r="K133" s="133"/>
      <c r="L133" s="135"/>
      <c r="M133" s="12">
        <v>10</v>
      </c>
      <c r="N133" s="5" t="s">
        <v>559</v>
      </c>
      <c r="O133" s="5">
        <v>154875134.7493</v>
      </c>
      <c r="P133" s="5">
        <v>0</v>
      </c>
      <c r="Q133" s="5">
        <v>238173.0258</v>
      </c>
      <c r="R133" s="5">
        <v>257584475.771</v>
      </c>
      <c r="S133" s="6">
        <f t="shared" si="6"/>
        <v>412697783.54610002</v>
      </c>
    </row>
    <row r="134" spans="1:19" ht="24.95" customHeight="1" x14ac:dyDescent="0.2">
      <c r="A134" s="136"/>
      <c r="B134" s="135"/>
      <c r="C134" s="1">
        <v>3</v>
      </c>
      <c r="D134" s="5" t="s">
        <v>179</v>
      </c>
      <c r="E134" s="5">
        <v>114616424.8127</v>
      </c>
      <c r="F134" s="5">
        <v>-6066891.2400000002</v>
      </c>
      <c r="G134" s="5">
        <v>176261.61060000001</v>
      </c>
      <c r="H134" s="5">
        <v>28012497.6184</v>
      </c>
      <c r="I134" s="6">
        <f t="shared" si="17"/>
        <v>136738292.8017</v>
      </c>
      <c r="J134" s="11"/>
      <c r="K134" s="133"/>
      <c r="L134" s="135"/>
      <c r="M134" s="12">
        <v>11</v>
      </c>
      <c r="N134" s="5" t="s">
        <v>560</v>
      </c>
      <c r="O134" s="5">
        <v>133881892.3312</v>
      </c>
      <c r="P134" s="5">
        <v>0</v>
      </c>
      <c r="Q134" s="5">
        <v>205888.7984</v>
      </c>
      <c r="R134" s="5">
        <v>249616052.83759999</v>
      </c>
      <c r="S134" s="6">
        <f t="shared" si="6"/>
        <v>383703833.96719998</v>
      </c>
    </row>
    <row r="135" spans="1:19" ht="24.95" customHeight="1" x14ac:dyDescent="0.2">
      <c r="A135" s="136"/>
      <c r="B135" s="135"/>
      <c r="C135" s="1">
        <v>4</v>
      </c>
      <c r="D135" s="5" t="s">
        <v>180</v>
      </c>
      <c r="E135" s="5">
        <v>135876273.44220001</v>
      </c>
      <c r="F135" s="5">
        <v>-6066891.2400000002</v>
      </c>
      <c r="G135" s="5">
        <v>208955.83549999999</v>
      </c>
      <c r="H135" s="5">
        <v>35444096.677199997</v>
      </c>
      <c r="I135" s="6">
        <f t="shared" si="17"/>
        <v>165462434.71490002</v>
      </c>
      <c r="J135" s="11"/>
      <c r="K135" s="133"/>
      <c r="L135" s="135"/>
      <c r="M135" s="12">
        <v>12</v>
      </c>
      <c r="N135" s="5" t="s">
        <v>561</v>
      </c>
      <c r="O135" s="5">
        <v>184080961.51640001</v>
      </c>
      <c r="P135" s="5">
        <v>0</v>
      </c>
      <c r="Q135" s="5">
        <v>283086.88579999999</v>
      </c>
      <c r="R135" s="5">
        <v>265070618.80360001</v>
      </c>
      <c r="S135" s="6">
        <f t="shared" si="6"/>
        <v>449434667.20580006</v>
      </c>
    </row>
    <row r="136" spans="1:19" ht="24.95" customHeight="1" x14ac:dyDescent="0.2">
      <c r="A136" s="136"/>
      <c r="B136" s="135"/>
      <c r="C136" s="1">
        <v>5</v>
      </c>
      <c r="D136" s="5" t="s">
        <v>181</v>
      </c>
      <c r="E136" s="5">
        <v>176346247.6302</v>
      </c>
      <c r="F136" s="5">
        <v>-6066891.2400000002</v>
      </c>
      <c r="G136" s="5">
        <v>271192.141</v>
      </c>
      <c r="H136" s="5">
        <v>46228864.6932</v>
      </c>
      <c r="I136" s="6">
        <f t="shared" si="17"/>
        <v>216779413.22439998</v>
      </c>
      <c r="J136" s="11"/>
      <c r="K136" s="133"/>
      <c r="L136" s="135"/>
      <c r="M136" s="12">
        <v>13</v>
      </c>
      <c r="N136" s="5" t="s">
        <v>562</v>
      </c>
      <c r="O136" s="5">
        <v>199163706.04859999</v>
      </c>
      <c r="P136" s="5">
        <v>0</v>
      </c>
      <c r="Q136" s="5">
        <v>306281.71889999998</v>
      </c>
      <c r="R136" s="5">
        <v>274087675.68919998</v>
      </c>
      <c r="S136" s="6">
        <f t="shared" si="6"/>
        <v>473557663.45669997</v>
      </c>
    </row>
    <row r="137" spans="1:19" ht="24.95" customHeight="1" x14ac:dyDescent="0.2">
      <c r="A137" s="136"/>
      <c r="B137" s="135"/>
      <c r="C137" s="1">
        <v>6</v>
      </c>
      <c r="D137" s="5" t="s">
        <v>182</v>
      </c>
      <c r="E137" s="5">
        <v>144077094.5686</v>
      </c>
      <c r="F137" s="5">
        <v>-6066891.2400000002</v>
      </c>
      <c r="G137" s="5">
        <v>221567.37820000001</v>
      </c>
      <c r="H137" s="5">
        <v>34601826.549400002</v>
      </c>
      <c r="I137" s="6">
        <f t="shared" si="17"/>
        <v>172833597.25619999</v>
      </c>
      <c r="J137" s="11"/>
      <c r="K137" s="133"/>
      <c r="L137" s="135"/>
      <c r="M137" s="12">
        <v>14</v>
      </c>
      <c r="N137" s="5" t="s">
        <v>563</v>
      </c>
      <c r="O137" s="5">
        <v>107212902.4188</v>
      </c>
      <c r="P137" s="5">
        <v>0</v>
      </c>
      <c r="Q137" s="5">
        <v>164876.185</v>
      </c>
      <c r="R137" s="5">
        <v>242406590.19190001</v>
      </c>
      <c r="S137" s="6">
        <f t="shared" ref="S137:S200" si="18">SUM(O137:R137)</f>
        <v>349784368.79570001</v>
      </c>
    </row>
    <row r="138" spans="1:19" ht="24.95" customHeight="1" x14ac:dyDescent="0.2">
      <c r="A138" s="136"/>
      <c r="B138" s="135"/>
      <c r="C138" s="1">
        <v>7</v>
      </c>
      <c r="D138" s="5" t="s">
        <v>183</v>
      </c>
      <c r="E138" s="5">
        <v>136670573.574</v>
      </c>
      <c r="F138" s="5">
        <v>-6066891.2400000002</v>
      </c>
      <c r="G138" s="5">
        <v>210177.3412</v>
      </c>
      <c r="H138" s="5">
        <v>32659644.185699999</v>
      </c>
      <c r="I138" s="6">
        <f t="shared" si="17"/>
        <v>163473503.86089998</v>
      </c>
      <c r="J138" s="11"/>
      <c r="K138" s="133"/>
      <c r="L138" s="135"/>
      <c r="M138" s="12">
        <v>15</v>
      </c>
      <c r="N138" s="5" t="s">
        <v>564</v>
      </c>
      <c r="O138" s="5">
        <v>129369585.3941</v>
      </c>
      <c r="P138" s="5">
        <v>0</v>
      </c>
      <c r="Q138" s="5">
        <v>198949.59669999999</v>
      </c>
      <c r="R138" s="5">
        <v>249930392.88530001</v>
      </c>
      <c r="S138" s="6">
        <f t="shared" si="18"/>
        <v>379498927.8761</v>
      </c>
    </row>
    <row r="139" spans="1:19" ht="24.95" customHeight="1" x14ac:dyDescent="0.2">
      <c r="A139" s="136"/>
      <c r="B139" s="135"/>
      <c r="C139" s="1">
        <v>8</v>
      </c>
      <c r="D139" s="5" t="s">
        <v>184</v>
      </c>
      <c r="E139" s="5">
        <v>117448199.34199999</v>
      </c>
      <c r="F139" s="5">
        <v>-6066891.2400000002</v>
      </c>
      <c r="G139" s="5">
        <v>180616.424</v>
      </c>
      <c r="H139" s="5">
        <v>29775970.299800001</v>
      </c>
      <c r="I139" s="6">
        <f t="shared" si="17"/>
        <v>141337894.8258</v>
      </c>
      <c r="J139" s="11"/>
      <c r="K139" s="133"/>
      <c r="L139" s="135"/>
      <c r="M139" s="12">
        <v>16</v>
      </c>
      <c r="N139" s="5" t="s">
        <v>565</v>
      </c>
      <c r="O139" s="5">
        <v>193675988.85519999</v>
      </c>
      <c r="P139" s="5">
        <v>0</v>
      </c>
      <c r="Q139" s="5">
        <v>297842.49329999997</v>
      </c>
      <c r="R139" s="5">
        <v>271837545.69260001</v>
      </c>
      <c r="S139" s="6">
        <f t="shared" si="18"/>
        <v>465811377.04110003</v>
      </c>
    </row>
    <row r="140" spans="1:19" ht="24.95" customHeight="1" x14ac:dyDescent="0.2">
      <c r="A140" s="136"/>
      <c r="B140" s="135"/>
      <c r="C140" s="1">
        <v>9</v>
      </c>
      <c r="D140" s="5" t="s">
        <v>185</v>
      </c>
      <c r="E140" s="5">
        <v>148367367.83520001</v>
      </c>
      <c r="F140" s="5">
        <v>-6066891.2400000002</v>
      </c>
      <c r="G140" s="5">
        <v>228165.12789999999</v>
      </c>
      <c r="H140" s="5">
        <v>36903026.381399997</v>
      </c>
      <c r="I140" s="6">
        <f t="shared" si="17"/>
        <v>179431668.1045</v>
      </c>
      <c r="J140" s="11"/>
      <c r="K140" s="133"/>
      <c r="L140" s="135"/>
      <c r="M140" s="12">
        <v>17</v>
      </c>
      <c r="N140" s="5" t="s">
        <v>566</v>
      </c>
      <c r="O140" s="5">
        <v>187927492.6015</v>
      </c>
      <c r="P140" s="5">
        <v>0</v>
      </c>
      <c r="Q140" s="5">
        <v>289002.23139999999</v>
      </c>
      <c r="R140" s="5">
        <v>269409956.70349997</v>
      </c>
      <c r="S140" s="6">
        <f t="shared" si="18"/>
        <v>457626451.53639996</v>
      </c>
    </row>
    <row r="141" spans="1:19" ht="24.95" customHeight="1" x14ac:dyDescent="0.2">
      <c r="A141" s="136"/>
      <c r="B141" s="135"/>
      <c r="C141" s="1">
        <v>10</v>
      </c>
      <c r="D141" s="5" t="s">
        <v>186</v>
      </c>
      <c r="E141" s="5">
        <v>140372349.57190001</v>
      </c>
      <c r="F141" s="5">
        <v>-6066891.2400000002</v>
      </c>
      <c r="G141" s="5">
        <v>215870.07680000001</v>
      </c>
      <c r="H141" s="5">
        <v>36969312.9432</v>
      </c>
      <c r="I141" s="6">
        <f t="shared" si="17"/>
        <v>171490641.35189998</v>
      </c>
      <c r="J141" s="11"/>
      <c r="K141" s="133"/>
      <c r="L141" s="135"/>
      <c r="M141" s="12">
        <v>18</v>
      </c>
      <c r="N141" s="5" t="s">
        <v>567</v>
      </c>
      <c r="O141" s="5">
        <v>191889685.984</v>
      </c>
      <c r="P141" s="5">
        <v>0</v>
      </c>
      <c r="Q141" s="5">
        <v>295095.44699999999</v>
      </c>
      <c r="R141" s="5">
        <v>271038493.84719998</v>
      </c>
      <c r="S141" s="6">
        <f t="shared" si="18"/>
        <v>463223275.27819997</v>
      </c>
    </row>
    <row r="142" spans="1:19" ht="24.95" customHeight="1" x14ac:dyDescent="0.2">
      <c r="A142" s="136"/>
      <c r="B142" s="135"/>
      <c r="C142" s="1">
        <v>11</v>
      </c>
      <c r="D142" s="5" t="s">
        <v>187</v>
      </c>
      <c r="E142" s="5">
        <v>160716971.86210001</v>
      </c>
      <c r="F142" s="5">
        <v>-6066891.2400000002</v>
      </c>
      <c r="G142" s="5">
        <v>247156.8308</v>
      </c>
      <c r="H142" s="5">
        <v>38569153.703199998</v>
      </c>
      <c r="I142" s="6">
        <f t="shared" si="17"/>
        <v>193466391.15609998</v>
      </c>
      <c r="J142" s="11"/>
      <c r="K142" s="133"/>
      <c r="L142" s="135"/>
      <c r="M142" s="12">
        <v>19</v>
      </c>
      <c r="N142" s="5" t="s">
        <v>568</v>
      </c>
      <c r="O142" s="5">
        <v>148408729.5318</v>
      </c>
      <c r="P142" s="5">
        <v>0</v>
      </c>
      <c r="Q142" s="5">
        <v>228228.73550000001</v>
      </c>
      <c r="R142" s="5">
        <v>255833162.5742</v>
      </c>
      <c r="S142" s="6">
        <f t="shared" si="18"/>
        <v>404470120.84150004</v>
      </c>
    </row>
    <row r="143" spans="1:19" ht="24.95" customHeight="1" x14ac:dyDescent="0.2">
      <c r="A143" s="136"/>
      <c r="B143" s="135"/>
      <c r="C143" s="1">
        <v>12</v>
      </c>
      <c r="D143" s="5" t="s">
        <v>188</v>
      </c>
      <c r="E143" s="5">
        <v>123421167.9999</v>
      </c>
      <c r="F143" s="5">
        <v>-6066891.2400000002</v>
      </c>
      <c r="G143" s="5">
        <v>189801.88829999999</v>
      </c>
      <c r="H143" s="5">
        <v>33035962.863499999</v>
      </c>
      <c r="I143" s="6">
        <f t="shared" si="17"/>
        <v>150580041.5117</v>
      </c>
      <c r="J143" s="11"/>
      <c r="K143" s="134"/>
      <c r="L143" s="122"/>
      <c r="M143" s="12">
        <v>20</v>
      </c>
      <c r="N143" s="5" t="s">
        <v>569</v>
      </c>
      <c r="O143" s="5">
        <v>169760702.59670001</v>
      </c>
      <c r="P143" s="5">
        <v>0</v>
      </c>
      <c r="Q143" s="5">
        <v>261064.6329</v>
      </c>
      <c r="R143" s="5">
        <v>262871906.05610001</v>
      </c>
      <c r="S143" s="6">
        <f t="shared" si="18"/>
        <v>432893673.28570002</v>
      </c>
    </row>
    <row r="144" spans="1:19" ht="24.95" customHeight="1" x14ac:dyDescent="0.2">
      <c r="A144" s="136"/>
      <c r="B144" s="135"/>
      <c r="C144" s="1">
        <v>13</v>
      </c>
      <c r="D144" s="5" t="s">
        <v>189</v>
      </c>
      <c r="E144" s="5">
        <v>148257832.0388</v>
      </c>
      <c r="F144" s="5">
        <v>-6066891.2400000002</v>
      </c>
      <c r="G144" s="5">
        <v>227996.67939999999</v>
      </c>
      <c r="H144" s="5">
        <v>41953034.044299997</v>
      </c>
      <c r="I144" s="6">
        <f t="shared" si="17"/>
        <v>184371971.52249998</v>
      </c>
      <c r="J144" s="11"/>
      <c r="K144" s="18"/>
      <c r="L144" s="126" t="s">
        <v>834</v>
      </c>
      <c r="M144" s="127"/>
      <c r="N144" s="128"/>
      <c r="O144" s="14">
        <f>SUM(O124:O143)</f>
        <v>3206022186.7882004</v>
      </c>
      <c r="P144" s="14">
        <f t="shared" ref="P144:S144" si="19">SUM(P124:P143)</f>
        <v>0</v>
      </c>
      <c r="Q144" s="14">
        <f t="shared" si="19"/>
        <v>4930346.0241999999</v>
      </c>
      <c r="R144" s="14">
        <f t="shared" si="19"/>
        <v>5183371851.6071997</v>
      </c>
      <c r="S144" s="14">
        <f t="shared" si="19"/>
        <v>8394324384.4196005</v>
      </c>
    </row>
    <row r="145" spans="1:19" ht="24.95" customHeight="1" x14ac:dyDescent="0.2">
      <c r="A145" s="136"/>
      <c r="B145" s="135"/>
      <c r="C145" s="1">
        <v>14</v>
      </c>
      <c r="D145" s="5" t="s">
        <v>190</v>
      </c>
      <c r="E145" s="5">
        <v>109518653.7656</v>
      </c>
      <c r="F145" s="5">
        <v>-6066891.2400000002</v>
      </c>
      <c r="G145" s="5">
        <v>168422.0594</v>
      </c>
      <c r="H145" s="5">
        <v>28157716.605999999</v>
      </c>
      <c r="I145" s="6">
        <f t="shared" si="17"/>
        <v>131777901.19100001</v>
      </c>
      <c r="J145" s="11"/>
      <c r="K145" s="132">
        <v>25</v>
      </c>
      <c r="L145" s="121" t="s">
        <v>47</v>
      </c>
      <c r="M145" s="12">
        <v>1</v>
      </c>
      <c r="N145" s="5" t="s">
        <v>570</v>
      </c>
      <c r="O145" s="5">
        <v>111074646.9173</v>
      </c>
      <c r="P145" s="5">
        <v>-3018317.48</v>
      </c>
      <c r="Q145" s="5">
        <v>170814.9264</v>
      </c>
      <c r="R145" s="5">
        <v>29204384.739799999</v>
      </c>
      <c r="S145" s="6">
        <f t="shared" si="18"/>
        <v>137431529.10350001</v>
      </c>
    </row>
    <row r="146" spans="1:19" ht="24.95" customHeight="1" x14ac:dyDescent="0.2">
      <c r="A146" s="136"/>
      <c r="B146" s="135"/>
      <c r="C146" s="1">
        <v>15</v>
      </c>
      <c r="D146" s="5" t="s">
        <v>191</v>
      </c>
      <c r="E146" s="5">
        <v>115051663.1742</v>
      </c>
      <c r="F146" s="5">
        <v>-6066891.2400000002</v>
      </c>
      <c r="G146" s="5">
        <v>176930.93719999999</v>
      </c>
      <c r="H146" s="5">
        <v>30231916.2311</v>
      </c>
      <c r="I146" s="6">
        <f t="shared" si="17"/>
        <v>139393619.10249999</v>
      </c>
      <c r="J146" s="11"/>
      <c r="K146" s="133"/>
      <c r="L146" s="135"/>
      <c r="M146" s="12">
        <v>2</v>
      </c>
      <c r="N146" s="5" t="s">
        <v>571</v>
      </c>
      <c r="O146" s="5">
        <v>125201182.7353</v>
      </c>
      <c r="P146" s="5">
        <v>-3018317.48</v>
      </c>
      <c r="Q146" s="5">
        <v>192539.26439999999</v>
      </c>
      <c r="R146" s="5">
        <v>29144907.489399999</v>
      </c>
      <c r="S146" s="6">
        <f t="shared" si="18"/>
        <v>151520312.00910002</v>
      </c>
    </row>
    <row r="147" spans="1:19" ht="24.95" customHeight="1" x14ac:dyDescent="0.2">
      <c r="A147" s="136"/>
      <c r="B147" s="135"/>
      <c r="C147" s="1">
        <v>16</v>
      </c>
      <c r="D147" s="5" t="s">
        <v>192</v>
      </c>
      <c r="E147" s="5">
        <v>104941147.7145</v>
      </c>
      <c r="F147" s="5">
        <v>-6066891.2400000002</v>
      </c>
      <c r="G147" s="5">
        <v>161382.592</v>
      </c>
      <c r="H147" s="5">
        <v>26255764.7656</v>
      </c>
      <c r="I147" s="6">
        <f t="shared" si="17"/>
        <v>125291403.83209999</v>
      </c>
      <c r="J147" s="11"/>
      <c r="K147" s="133"/>
      <c r="L147" s="135"/>
      <c r="M147" s="12">
        <v>3</v>
      </c>
      <c r="N147" s="5" t="s">
        <v>572</v>
      </c>
      <c r="O147" s="5">
        <v>128194897.05069999</v>
      </c>
      <c r="P147" s="5">
        <v>-3018317.48</v>
      </c>
      <c r="Q147" s="5">
        <v>197143.1151</v>
      </c>
      <c r="R147" s="5">
        <v>31023235.188299999</v>
      </c>
      <c r="S147" s="6">
        <f t="shared" si="18"/>
        <v>156396957.87409997</v>
      </c>
    </row>
    <row r="148" spans="1:19" ht="24.95" customHeight="1" x14ac:dyDescent="0.2">
      <c r="A148" s="136"/>
      <c r="B148" s="135"/>
      <c r="C148" s="1">
        <v>17</v>
      </c>
      <c r="D148" s="5" t="s">
        <v>193</v>
      </c>
      <c r="E148" s="5">
        <v>132782610.0848</v>
      </c>
      <c r="F148" s="5">
        <v>-6066891.2400000002</v>
      </c>
      <c r="G148" s="5">
        <v>204198.27919999999</v>
      </c>
      <c r="H148" s="5">
        <v>33117466.151799999</v>
      </c>
      <c r="I148" s="6">
        <f t="shared" si="17"/>
        <v>160037383.27580002</v>
      </c>
      <c r="J148" s="11"/>
      <c r="K148" s="133"/>
      <c r="L148" s="135"/>
      <c r="M148" s="12">
        <v>4</v>
      </c>
      <c r="N148" s="5" t="s">
        <v>573</v>
      </c>
      <c r="O148" s="5">
        <v>151252508.7836</v>
      </c>
      <c r="P148" s="5">
        <v>-3018317.48</v>
      </c>
      <c r="Q148" s="5">
        <v>232602.01019999999</v>
      </c>
      <c r="R148" s="5">
        <v>35600065.193099998</v>
      </c>
      <c r="S148" s="6">
        <f t="shared" si="18"/>
        <v>184066858.50690001</v>
      </c>
    </row>
    <row r="149" spans="1:19" ht="24.95" customHeight="1" x14ac:dyDescent="0.2">
      <c r="A149" s="136"/>
      <c r="B149" s="135"/>
      <c r="C149" s="1">
        <v>18</v>
      </c>
      <c r="D149" s="5" t="s">
        <v>194</v>
      </c>
      <c r="E149" s="5">
        <v>124430798.42749999</v>
      </c>
      <c r="F149" s="5">
        <v>-6066891.2400000002</v>
      </c>
      <c r="G149" s="5">
        <v>191354.5374</v>
      </c>
      <c r="H149" s="5">
        <v>33562920.184900001</v>
      </c>
      <c r="I149" s="6">
        <f t="shared" si="17"/>
        <v>152118181.90979999</v>
      </c>
      <c r="J149" s="11"/>
      <c r="K149" s="133"/>
      <c r="L149" s="135"/>
      <c r="M149" s="12">
        <v>5</v>
      </c>
      <c r="N149" s="5" t="s">
        <v>574</v>
      </c>
      <c r="O149" s="5">
        <v>108000800.32160001</v>
      </c>
      <c r="P149" s="5">
        <v>-3018317.48</v>
      </c>
      <c r="Q149" s="5">
        <v>166087.84510000001</v>
      </c>
      <c r="R149" s="5">
        <v>26829672.138099998</v>
      </c>
      <c r="S149" s="6">
        <f t="shared" si="18"/>
        <v>131978242.8248</v>
      </c>
    </row>
    <row r="150" spans="1:19" ht="24.95" customHeight="1" x14ac:dyDescent="0.2">
      <c r="A150" s="136"/>
      <c r="B150" s="135"/>
      <c r="C150" s="1">
        <v>19</v>
      </c>
      <c r="D150" s="5" t="s">
        <v>195</v>
      </c>
      <c r="E150" s="5">
        <v>145731369.24700001</v>
      </c>
      <c r="F150" s="5">
        <v>-6066891.2400000002</v>
      </c>
      <c r="G150" s="5">
        <v>224111.38639999999</v>
      </c>
      <c r="H150" s="5">
        <v>39470275.736500002</v>
      </c>
      <c r="I150" s="6">
        <f t="shared" si="17"/>
        <v>179358865.12990001</v>
      </c>
      <c r="J150" s="11"/>
      <c r="K150" s="133"/>
      <c r="L150" s="135"/>
      <c r="M150" s="12">
        <v>6</v>
      </c>
      <c r="N150" s="5" t="s">
        <v>575</v>
      </c>
      <c r="O150" s="5">
        <v>101556858.1136</v>
      </c>
      <c r="P150" s="5">
        <v>-3018317.48</v>
      </c>
      <c r="Q150" s="5">
        <v>156178.09940000001</v>
      </c>
      <c r="R150" s="5">
        <v>27761505.555300001</v>
      </c>
      <c r="S150" s="6">
        <f t="shared" si="18"/>
        <v>126456224.28829999</v>
      </c>
    </row>
    <row r="151" spans="1:19" ht="24.95" customHeight="1" x14ac:dyDescent="0.2">
      <c r="A151" s="136"/>
      <c r="B151" s="135"/>
      <c r="C151" s="1">
        <v>20</v>
      </c>
      <c r="D151" s="5" t="s">
        <v>196</v>
      </c>
      <c r="E151" s="5">
        <v>101003169.5722</v>
      </c>
      <c r="F151" s="5">
        <v>-6066891.2400000002</v>
      </c>
      <c r="G151" s="5">
        <v>155326.61550000001</v>
      </c>
      <c r="H151" s="5">
        <v>26812460.712200001</v>
      </c>
      <c r="I151" s="6">
        <f t="shared" si="17"/>
        <v>121904065.65990001</v>
      </c>
      <c r="J151" s="11"/>
      <c r="K151" s="133"/>
      <c r="L151" s="135"/>
      <c r="M151" s="12">
        <v>7</v>
      </c>
      <c r="N151" s="5" t="s">
        <v>576</v>
      </c>
      <c r="O151" s="5">
        <v>116037831.9646</v>
      </c>
      <c r="P151" s="5">
        <v>-3018317.48</v>
      </c>
      <c r="Q151" s="5">
        <v>178447.50599999999</v>
      </c>
      <c r="R151" s="5">
        <v>28948618.666499998</v>
      </c>
      <c r="S151" s="6">
        <f t="shared" si="18"/>
        <v>142146580.65709999</v>
      </c>
    </row>
    <row r="152" spans="1:19" ht="24.95" customHeight="1" x14ac:dyDescent="0.2">
      <c r="A152" s="136"/>
      <c r="B152" s="135"/>
      <c r="C152" s="1">
        <v>21</v>
      </c>
      <c r="D152" s="5" t="s">
        <v>197</v>
      </c>
      <c r="E152" s="5">
        <v>138103990.89700001</v>
      </c>
      <c r="F152" s="5">
        <v>-6066891.2400000002</v>
      </c>
      <c r="G152" s="5">
        <v>212381.70629999999</v>
      </c>
      <c r="H152" s="5">
        <v>36361894.575099997</v>
      </c>
      <c r="I152" s="6">
        <f t="shared" si="17"/>
        <v>168611375.93840003</v>
      </c>
      <c r="J152" s="11"/>
      <c r="K152" s="133"/>
      <c r="L152" s="135"/>
      <c r="M152" s="12">
        <v>8</v>
      </c>
      <c r="N152" s="5" t="s">
        <v>577</v>
      </c>
      <c r="O152" s="5">
        <v>181571225.28400001</v>
      </c>
      <c r="P152" s="5">
        <v>-3018317.48</v>
      </c>
      <c r="Q152" s="5">
        <v>279227.31550000003</v>
      </c>
      <c r="R152" s="5">
        <v>44301739.789499998</v>
      </c>
      <c r="S152" s="6">
        <f t="shared" si="18"/>
        <v>223133874.90900001</v>
      </c>
    </row>
    <row r="153" spans="1:19" ht="24.95" customHeight="1" x14ac:dyDescent="0.2">
      <c r="A153" s="136"/>
      <c r="B153" s="135"/>
      <c r="C153" s="1">
        <v>22</v>
      </c>
      <c r="D153" s="5" t="s">
        <v>198</v>
      </c>
      <c r="E153" s="5">
        <v>134474359.96959999</v>
      </c>
      <c r="F153" s="5">
        <v>-6066891.2400000002</v>
      </c>
      <c r="G153" s="5">
        <v>206799.91819999999</v>
      </c>
      <c r="H153" s="5">
        <v>34375451.6875</v>
      </c>
      <c r="I153" s="6">
        <f t="shared" si="17"/>
        <v>162989720.3353</v>
      </c>
      <c r="J153" s="11"/>
      <c r="K153" s="133"/>
      <c r="L153" s="135"/>
      <c r="M153" s="12">
        <v>9</v>
      </c>
      <c r="N153" s="5" t="s">
        <v>61</v>
      </c>
      <c r="O153" s="5">
        <v>168270143.23500001</v>
      </c>
      <c r="P153" s="5">
        <v>-3018317.48</v>
      </c>
      <c r="Q153" s="5">
        <v>258772.39249999999</v>
      </c>
      <c r="R153" s="5">
        <v>34513215.717900001</v>
      </c>
      <c r="S153" s="6">
        <f t="shared" si="18"/>
        <v>200023813.86540005</v>
      </c>
    </row>
    <row r="154" spans="1:19" ht="24.95" customHeight="1" x14ac:dyDescent="0.2">
      <c r="A154" s="136"/>
      <c r="B154" s="122"/>
      <c r="C154" s="1">
        <v>23</v>
      </c>
      <c r="D154" s="5" t="s">
        <v>199</v>
      </c>
      <c r="E154" s="5">
        <v>142432141.59630001</v>
      </c>
      <c r="F154" s="5">
        <v>-6066891.2400000002</v>
      </c>
      <c r="G154" s="5">
        <v>219037.7053</v>
      </c>
      <c r="H154" s="5">
        <v>37278372.300399996</v>
      </c>
      <c r="I154" s="6">
        <f t="shared" si="17"/>
        <v>173862660.36199999</v>
      </c>
      <c r="J154" s="11"/>
      <c r="K154" s="133"/>
      <c r="L154" s="135"/>
      <c r="M154" s="12">
        <v>10</v>
      </c>
      <c r="N154" s="5" t="s">
        <v>850</v>
      </c>
      <c r="O154" s="5">
        <v>128724097.6531</v>
      </c>
      <c r="P154" s="5">
        <v>-3018317.48</v>
      </c>
      <c r="Q154" s="5">
        <v>197956.94039999999</v>
      </c>
      <c r="R154" s="5">
        <v>31684850.1162</v>
      </c>
      <c r="S154" s="6">
        <f t="shared" si="18"/>
        <v>157588587.2297</v>
      </c>
    </row>
    <row r="155" spans="1:19" ht="24.95" customHeight="1" x14ac:dyDescent="0.2">
      <c r="A155" s="1"/>
      <c r="B155" s="126" t="s">
        <v>817</v>
      </c>
      <c r="C155" s="127"/>
      <c r="D155" s="128"/>
      <c r="E155" s="14">
        <f>SUM(E132:E154)</f>
        <v>3047161676.5202999</v>
      </c>
      <c r="F155" s="14">
        <f t="shared" ref="F155:I155" si="20">SUM(F132:F154)</f>
        <v>-139538498.51999995</v>
      </c>
      <c r="G155" s="14">
        <f t="shared" si="20"/>
        <v>4686044.1326000001</v>
      </c>
      <c r="H155" s="14">
        <f t="shared" si="20"/>
        <v>782811698.48680007</v>
      </c>
      <c r="I155" s="14">
        <f t="shared" si="20"/>
        <v>3695120920.6197004</v>
      </c>
      <c r="J155" s="11"/>
      <c r="K155" s="133"/>
      <c r="L155" s="135"/>
      <c r="M155" s="12">
        <v>11</v>
      </c>
      <c r="N155" s="5" t="s">
        <v>190</v>
      </c>
      <c r="O155" s="5">
        <v>123213836.9603</v>
      </c>
      <c r="P155" s="5">
        <v>-3018317.48</v>
      </c>
      <c r="Q155" s="5">
        <v>189483.0465</v>
      </c>
      <c r="R155" s="5">
        <v>31667132.0101</v>
      </c>
      <c r="S155" s="6">
        <f t="shared" si="18"/>
        <v>152052134.53689998</v>
      </c>
    </row>
    <row r="156" spans="1:19" ht="24.95" customHeight="1" x14ac:dyDescent="0.2">
      <c r="A156" s="136">
        <v>8</v>
      </c>
      <c r="B156" s="121" t="s">
        <v>30</v>
      </c>
      <c r="C156" s="1">
        <v>1</v>
      </c>
      <c r="D156" s="5" t="s">
        <v>200</v>
      </c>
      <c r="E156" s="5">
        <v>119614474.6652</v>
      </c>
      <c r="F156" s="5">
        <v>0</v>
      </c>
      <c r="G156" s="5">
        <v>183947.80669999999</v>
      </c>
      <c r="H156" s="5">
        <v>28043686.026000001</v>
      </c>
      <c r="I156" s="6">
        <f t="shared" ref="I156:I182" si="21">SUM(E156:H156)</f>
        <v>147842108.49790001</v>
      </c>
      <c r="J156" s="11"/>
      <c r="K156" s="133"/>
      <c r="L156" s="135"/>
      <c r="M156" s="12">
        <v>12</v>
      </c>
      <c r="N156" s="5" t="s">
        <v>578</v>
      </c>
      <c r="O156" s="5">
        <v>130905857.9894</v>
      </c>
      <c r="P156" s="5">
        <v>-3018317.48</v>
      </c>
      <c r="Q156" s="5">
        <v>201312.1366</v>
      </c>
      <c r="R156" s="5">
        <v>29596753.9373</v>
      </c>
      <c r="S156" s="6">
        <f t="shared" si="18"/>
        <v>157685606.58329999</v>
      </c>
    </row>
    <row r="157" spans="1:19" ht="24.95" customHeight="1" x14ac:dyDescent="0.2">
      <c r="A157" s="136"/>
      <c r="B157" s="135"/>
      <c r="C157" s="1">
        <v>2</v>
      </c>
      <c r="D157" s="5" t="s">
        <v>201</v>
      </c>
      <c r="E157" s="5">
        <v>115662827.2623</v>
      </c>
      <c r="F157" s="5">
        <v>0</v>
      </c>
      <c r="G157" s="5">
        <v>177870.80919999999</v>
      </c>
      <c r="H157" s="5">
        <v>30677847.287799999</v>
      </c>
      <c r="I157" s="6">
        <f t="shared" si="21"/>
        <v>146518545.35930002</v>
      </c>
      <c r="J157" s="11"/>
      <c r="K157" s="134"/>
      <c r="L157" s="122"/>
      <c r="M157" s="12">
        <v>13</v>
      </c>
      <c r="N157" s="5" t="s">
        <v>579</v>
      </c>
      <c r="O157" s="5">
        <v>105086669.5271</v>
      </c>
      <c r="P157" s="5">
        <v>-3018317.48</v>
      </c>
      <c r="Q157" s="5">
        <v>161606.3811</v>
      </c>
      <c r="R157" s="5">
        <v>26387831.208999999</v>
      </c>
      <c r="S157" s="6">
        <f t="shared" si="18"/>
        <v>128617789.6372</v>
      </c>
    </row>
    <row r="158" spans="1:19" ht="24.95" customHeight="1" x14ac:dyDescent="0.2">
      <c r="A158" s="136"/>
      <c r="B158" s="135"/>
      <c r="C158" s="1">
        <v>3</v>
      </c>
      <c r="D158" s="5" t="s">
        <v>202</v>
      </c>
      <c r="E158" s="5">
        <v>162269935.99180001</v>
      </c>
      <c r="F158" s="5">
        <v>0</v>
      </c>
      <c r="G158" s="5">
        <v>249545.03969999999</v>
      </c>
      <c r="H158" s="5">
        <v>39842277.126800001</v>
      </c>
      <c r="I158" s="6">
        <f t="shared" si="21"/>
        <v>202361758.15830001</v>
      </c>
      <c r="J158" s="11"/>
      <c r="K158" s="18"/>
      <c r="L158" s="126" t="s">
        <v>835</v>
      </c>
      <c r="M158" s="127"/>
      <c r="N158" s="128"/>
      <c r="O158" s="14">
        <f>SUM(O145:O157)</f>
        <v>1679090556.5355999</v>
      </c>
      <c r="P158" s="14">
        <f t="shared" ref="P158:S158" si="22">SUM(P145:P157)</f>
        <v>-39238127.239999995</v>
      </c>
      <c r="Q158" s="14">
        <f t="shared" si="22"/>
        <v>2582170.9791999999</v>
      </c>
      <c r="R158" s="14">
        <f t="shared" si="22"/>
        <v>406663911.75050002</v>
      </c>
      <c r="S158" s="14">
        <f t="shared" si="22"/>
        <v>2049098512.0253</v>
      </c>
    </row>
    <row r="159" spans="1:19" ht="24.95" customHeight="1" x14ac:dyDescent="0.2">
      <c r="A159" s="136"/>
      <c r="B159" s="135"/>
      <c r="C159" s="1">
        <v>4</v>
      </c>
      <c r="D159" s="5" t="s">
        <v>203</v>
      </c>
      <c r="E159" s="5">
        <v>93472389.679800004</v>
      </c>
      <c r="F159" s="5">
        <v>0</v>
      </c>
      <c r="G159" s="5">
        <v>143745.4883</v>
      </c>
      <c r="H159" s="5">
        <v>26570512.354200002</v>
      </c>
      <c r="I159" s="6">
        <f t="shared" si="21"/>
        <v>120186647.5223</v>
      </c>
      <c r="J159" s="11"/>
      <c r="K159" s="132">
        <v>26</v>
      </c>
      <c r="L159" s="121" t="s">
        <v>48</v>
      </c>
      <c r="M159" s="12">
        <v>1</v>
      </c>
      <c r="N159" s="5" t="s">
        <v>580</v>
      </c>
      <c r="O159" s="5">
        <v>115550602.9399</v>
      </c>
      <c r="P159" s="5">
        <v>0</v>
      </c>
      <c r="Q159" s="5">
        <v>177698.2262</v>
      </c>
      <c r="R159" s="5">
        <v>31295763.626499999</v>
      </c>
      <c r="S159" s="6">
        <f t="shared" si="18"/>
        <v>147024064.79260001</v>
      </c>
    </row>
    <row r="160" spans="1:19" ht="24.95" customHeight="1" x14ac:dyDescent="0.2">
      <c r="A160" s="136"/>
      <c r="B160" s="135"/>
      <c r="C160" s="1">
        <v>5</v>
      </c>
      <c r="D160" s="5" t="s">
        <v>204</v>
      </c>
      <c r="E160" s="5">
        <v>129373381.3336</v>
      </c>
      <c r="F160" s="5">
        <v>0</v>
      </c>
      <c r="G160" s="5">
        <v>198955.43419999999</v>
      </c>
      <c r="H160" s="5">
        <v>33316872.343499999</v>
      </c>
      <c r="I160" s="6">
        <f t="shared" si="21"/>
        <v>162889209.11129999</v>
      </c>
      <c r="J160" s="11"/>
      <c r="K160" s="133"/>
      <c r="L160" s="135"/>
      <c r="M160" s="12">
        <v>2</v>
      </c>
      <c r="N160" s="5" t="s">
        <v>581</v>
      </c>
      <c r="O160" s="5">
        <v>99208071.263300002</v>
      </c>
      <c r="P160" s="5">
        <v>0</v>
      </c>
      <c r="Q160" s="5">
        <v>152566.04329999999</v>
      </c>
      <c r="R160" s="5">
        <v>26050231.451200001</v>
      </c>
      <c r="S160" s="6">
        <f t="shared" si="18"/>
        <v>125410868.75780001</v>
      </c>
    </row>
    <row r="161" spans="1:19" ht="24.95" customHeight="1" x14ac:dyDescent="0.2">
      <c r="A161" s="136"/>
      <c r="B161" s="135"/>
      <c r="C161" s="1">
        <v>6</v>
      </c>
      <c r="D161" s="5" t="s">
        <v>205</v>
      </c>
      <c r="E161" s="5">
        <v>93199992.084000006</v>
      </c>
      <c r="F161" s="5">
        <v>0</v>
      </c>
      <c r="G161" s="5">
        <v>143326.58470000001</v>
      </c>
      <c r="H161" s="5">
        <v>25676060.666700002</v>
      </c>
      <c r="I161" s="6">
        <f t="shared" si="21"/>
        <v>119019379.33540002</v>
      </c>
      <c r="J161" s="11"/>
      <c r="K161" s="133"/>
      <c r="L161" s="135"/>
      <c r="M161" s="12">
        <v>3</v>
      </c>
      <c r="N161" s="5" t="s">
        <v>582</v>
      </c>
      <c r="O161" s="5">
        <v>113613837.6408</v>
      </c>
      <c r="P161" s="5">
        <v>0</v>
      </c>
      <c r="Q161" s="5">
        <v>174719.79300000001</v>
      </c>
      <c r="R161" s="5">
        <v>35136354.209299996</v>
      </c>
      <c r="S161" s="6">
        <f t="shared" si="18"/>
        <v>148924911.64309999</v>
      </c>
    </row>
    <row r="162" spans="1:19" ht="24.95" customHeight="1" x14ac:dyDescent="0.2">
      <c r="A162" s="136"/>
      <c r="B162" s="135"/>
      <c r="C162" s="1">
        <v>7</v>
      </c>
      <c r="D162" s="5" t="s">
        <v>206</v>
      </c>
      <c r="E162" s="5">
        <v>156233424.26930001</v>
      </c>
      <c r="F162" s="5">
        <v>0</v>
      </c>
      <c r="G162" s="5">
        <v>240261.85639999999</v>
      </c>
      <c r="H162" s="5">
        <v>37173235.514899999</v>
      </c>
      <c r="I162" s="6">
        <f t="shared" si="21"/>
        <v>193646921.64060003</v>
      </c>
      <c r="J162" s="11"/>
      <c r="K162" s="133"/>
      <c r="L162" s="135"/>
      <c r="M162" s="12">
        <v>4</v>
      </c>
      <c r="N162" s="5" t="s">
        <v>583</v>
      </c>
      <c r="O162" s="5">
        <v>184946638.1512</v>
      </c>
      <c r="P162" s="5">
        <v>0</v>
      </c>
      <c r="Q162" s="5">
        <v>284418.15710000001</v>
      </c>
      <c r="R162" s="5">
        <v>34009621.624499999</v>
      </c>
      <c r="S162" s="6">
        <f t="shared" si="18"/>
        <v>219240677.93279999</v>
      </c>
    </row>
    <row r="163" spans="1:19" ht="24.95" customHeight="1" x14ac:dyDescent="0.2">
      <c r="A163" s="136"/>
      <c r="B163" s="135"/>
      <c r="C163" s="1">
        <v>8</v>
      </c>
      <c r="D163" s="5" t="s">
        <v>207</v>
      </c>
      <c r="E163" s="5">
        <v>103389895.38240001</v>
      </c>
      <c r="F163" s="5">
        <v>0</v>
      </c>
      <c r="G163" s="5">
        <v>158997.01560000001</v>
      </c>
      <c r="H163" s="5">
        <v>28441752.8105</v>
      </c>
      <c r="I163" s="6">
        <f t="shared" si="21"/>
        <v>131990645.2085</v>
      </c>
      <c r="J163" s="11"/>
      <c r="K163" s="133"/>
      <c r="L163" s="135"/>
      <c r="M163" s="12">
        <v>5</v>
      </c>
      <c r="N163" s="5" t="s">
        <v>584</v>
      </c>
      <c r="O163" s="5">
        <v>111015274.1742</v>
      </c>
      <c r="P163" s="5">
        <v>0</v>
      </c>
      <c r="Q163" s="5">
        <v>170723.6207</v>
      </c>
      <c r="R163" s="5">
        <v>32299928.6065</v>
      </c>
      <c r="S163" s="6">
        <f t="shared" si="18"/>
        <v>143485926.4014</v>
      </c>
    </row>
    <row r="164" spans="1:19" ht="24.95" customHeight="1" x14ac:dyDescent="0.2">
      <c r="A164" s="136"/>
      <c r="B164" s="135"/>
      <c r="C164" s="1">
        <v>9</v>
      </c>
      <c r="D164" s="5" t="s">
        <v>208</v>
      </c>
      <c r="E164" s="5">
        <v>122791178.40539999</v>
      </c>
      <c r="F164" s="5">
        <v>0</v>
      </c>
      <c r="G164" s="5">
        <v>188833.06570000001</v>
      </c>
      <c r="H164" s="5">
        <v>31698340.718499999</v>
      </c>
      <c r="I164" s="6">
        <f t="shared" si="21"/>
        <v>154678352.18959999</v>
      </c>
      <c r="J164" s="11"/>
      <c r="K164" s="133"/>
      <c r="L164" s="135"/>
      <c r="M164" s="12">
        <v>6</v>
      </c>
      <c r="N164" s="5" t="s">
        <v>585</v>
      </c>
      <c r="O164" s="5">
        <v>116922612.456</v>
      </c>
      <c r="P164" s="5">
        <v>0</v>
      </c>
      <c r="Q164" s="5">
        <v>179808.15599999999</v>
      </c>
      <c r="R164" s="5">
        <v>33200564.260400001</v>
      </c>
      <c r="S164" s="6">
        <f t="shared" si="18"/>
        <v>150302984.87240002</v>
      </c>
    </row>
    <row r="165" spans="1:19" ht="24.95" customHeight="1" x14ac:dyDescent="0.2">
      <c r="A165" s="136"/>
      <c r="B165" s="135"/>
      <c r="C165" s="1">
        <v>10</v>
      </c>
      <c r="D165" s="5" t="s">
        <v>209</v>
      </c>
      <c r="E165" s="5">
        <v>104662541.10789999</v>
      </c>
      <c r="F165" s="5">
        <v>0</v>
      </c>
      <c r="G165" s="5">
        <v>160954.13990000001</v>
      </c>
      <c r="H165" s="5">
        <v>27728790.116099998</v>
      </c>
      <c r="I165" s="6">
        <f t="shared" si="21"/>
        <v>132552285.36389999</v>
      </c>
      <c r="J165" s="11"/>
      <c r="K165" s="133"/>
      <c r="L165" s="135"/>
      <c r="M165" s="12">
        <v>7</v>
      </c>
      <c r="N165" s="5" t="s">
        <v>586</v>
      </c>
      <c r="O165" s="5">
        <v>110747658.0249</v>
      </c>
      <c r="P165" s="5">
        <v>0</v>
      </c>
      <c r="Q165" s="5">
        <v>170312.07010000001</v>
      </c>
      <c r="R165" s="5">
        <v>30917707.879500002</v>
      </c>
      <c r="S165" s="6">
        <f t="shared" si="18"/>
        <v>141835677.9745</v>
      </c>
    </row>
    <row r="166" spans="1:19" ht="24.95" customHeight="1" x14ac:dyDescent="0.2">
      <c r="A166" s="136"/>
      <c r="B166" s="135"/>
      <c r="C166" s="1">
        <v>11</v>
      </c>
      <c r="D166" s="5" t="s">
        <v>210</v>
      </c>
      <c r="E166" s="5">
        <v>150797534.8506</v>
      </c>
      <c r="F166" s="5">
        <v>0</v>
      </c>
      <c r="G166" s="5">
        <v>231902.33350000001</v>
      </c>
      <c r="H166" s="5">
        <v>40281825.124499999</v>
      </c>
      <c r="I166" s="6">
        <f t="shared" si="21"/>
        <v>191311262.30860001</v>
      </c>
      <c r="J166" s="11"/>
      <c r="K166" s="133"/>
      <c r="L166" s="135"/>
      <c r="M166" s="12">
        <v>8</v>
      </c>
      <c r="N166" s="5" t="s">
        <v>587</v>
      </c>
      <c r="O166" s="5">
        <v>98960049.150600001</v>
      </c>
      <c r="P166" s="5">
        <v>0</v>
      </c>
      <c r="Q166" s="5">
        <v>152184.62520000001</v>
      </c>
      <c r="R166" s="5">
        <v>28382142.667100001</v>
      </c>
      <c r="S166" s="6">
        <f t="shared" si="18"/>
        <v>127494376.4429</v>
      </c>
    </row>
    <row r="167" spans="1:19" ht="24.95" customHeight="1" x14ac:dyDescent="0.2">
      <c r="A167" s="136"/>
      <c r="B167" s="135"/>
      <c r="C167" s="1">
        <v>12</v>
      </c>
      <c r="D167" s="5" t="s">
        <v>211</v>
      </c>
      <c r="E167" s="5">
        <v>106797222.37819999</v>
      </c>
      <c r="F167" s="5">
        <v>0</v>
      </c>
      <c r="G167" s="5">
        <v>164236.93599999999</v>
      </c>
      <c r="H167" s="5">
        <v>29442652.100400001</v>
      </c>
      <c r="I167" s="6">
        <f t="shared" si="21"/>
        <v>136404111.41460001</v>
      </c>
      <c r="J167" s="11"/>
      <c r="K167" s="133"/>
      <c r="L167" s="135"/>
      <c r="M167" s="12">
        <v>9</v>
      </c>
      <c r="N167" s="5" t="s">
        <v>588</v>
      </c>
      <c r="O167" s="5">
        <v>106783589.84890001</v>
      </c>
      <c r="P167" s="5">
        <v>0</v>
      </c>
      <c r="Q167" s="5">
        <v>164215.97140000001</v>
      </c>
      <c r="R167" s="5">
        <v>30550144.0306</v>
      </c>
      <c r="S167" s="6">
        <f t="shared" si="18"/>
        <v>137497949.85089999</v>
      </c>
    </row>
    <row r="168" spans="1:19" ht="24.95" customHeight="1" x14ac:dyDescent="0.2">
      <c r="A168" s="136"/>
      <c r="B168" s="135"/>
      <c r="C168" s="1">
        <v>13</v>
      </c>
      <c r="D168" s="5" t="s">
        <v>212</v>
      </c>
      <c r="E168" s="5">
        <v>123219119.5509</v>
      </c>
      <c r="F168" s="5">
        <v>0</v>
      </c>
      <c r="G168" s="5">
        <v>189491.1703</v>
      </c>
      <c r="H168" s="5">
        <v>35757940.989799999</v>
      </c>
      <c r="I168" s="6">
        <f t="shared" si="21"/>
        <v>159166551.711</v>
      </c>
      <c r="J168" s="11"/>
      <c r="K168" s="133"/>
      <c r="L168" s="135"/>
      <c r="M168" s="12">
        <v>10</v>
      </c>
      <c r="N168" s="5" t="s">
        <v>589</v>
      </c>
      <c r="O168" s="5">
        <v>117598728.7078</v>
      </c>
      <c r="P168" s="5">
        <v>0</v>
      </c>
      <c r="Q168" s="5">
        <v>180847.91390000001</v>
      </c>
      <c r="R168" s="5">
        <v>32618507.103100002</v>
      </c>
      <c r="S168" s="6">
        <f t="shared" si="18"/>
        <v>150398083.72479999</v>
      </c>
    </row>
    <row r="169" spans="1:19" ht="24.95" customHeight="1" x14ac:dyDescent="0.2">
      <c r="A169" s="136"/>
      <c r="B169" s="135"/>
      <c r="C169" s="1">
        <v>14</v>
      </c>
      <c r="D169" s="5" t="s">
        <v>213</v>
      </c>
      <c r="E169" s="5">
        <v>108919281.5913</v>
      </c>
      <c r="F169" s="5">
        <v>0</v>
      </c>
      <c r="G169" s="5">
        <v>167500.32149999999</v>
      </c>
      <c r="H169" s="5">
        <v>27337393.6774</v>
      </c>
      <c r="I169" s="6">
        <f t="shared" si="21"/>
        <v>136424175.59020001</v>
      </c>
      <c r="J169" s="11"/>
      <c r="K169" s="133"/>
      <c r="L169" s="135"/>
      <c r="M169" s="12">
        <v>11</v>
      </c>
      <c r="N169" s="5" t="s">
        <v>590</v>
      </c>
      <c r="O169" s="5">
        <v>114869815.6434</v>
      </c>
      <c r="P169" s="5">
        <v>0</v>
      </c>
      <c r="Q169" s="5">
        <v>176651.285</v>
      </c>
      <c r="R169" s="5">
        <v>29712946.144900002</v>
      </c>
      <c r="S169" s="6">
        <f t="shared" si="18"/>
        <v>144759413.0733</v>
      </c>
    </row>
    <row r="170" spans="1:19" ht="24.95" customHeight="1" x14ac:dyDescent="0.2">
      <c r="A170" s="136"/>
      <c r="B170" s="135"/>
      <c r="C170" s="1">
        <v>15</v>
      </c>
      <c r="D170" s="5" t="s">
        <v>214</v>
      </c>
      <c r="E170" s="5">
        <v>100236187.4725</v>
      </c>
      <c r="F170" s="5">
        <v>0</v>
      </c>
      <c r="G170" s="5">
        <v>154147.12049999999</v>
      </c>
      <c r="H170" s="5">
        <v>25307246.127999999</v>
      </c>
      <c r="I170" s="6">
        <f t="shared" si="21"/>
        <v>125697580.72099999</v>
      </c>
      <c r="J170" s="11"/>
      <c r="K170" s="133"/>
      <c r="L170" s="135"/>
      <c r="M170" s="12">
        <v>12</v>
      </c>
      <c r="N170" s="5" t="s">
        <v>591</v>
      </c>
      <c r="O170" s="5">
        <v>133664909.8527</v>
      </c>
      <c r="P170" s="5">
        <v>0</v>
      </c>
      <c r="Q170" s="5">
        <v>205555.11420000001</v>
      </c>
      <c r="R170" s="5">
        <v>36646631.679899998</v>
      </c>
      <c r="S170" s="6">
        <f t="shared" si="18"/>
        <v>170517096.64679998</v>
      </c>
    </row>
    <row r="171" spans="1:19" ht="24.95" customHeight="1" x14ac:dyDescent="0.2">
      <c r="A171" s="136"/>
      <c r="B171" s="135"/>
      <c r="C171" s="1">
        <v>16</v>
      </c>
      <c r="D171" s="5" t="s">
        <v>215</v>
      </c>
      <c r="E171" s="5">
        <v>146874070.5679</v>
      </c>
      <c r="F171" s="5">
        <v>0</v>
      </c>
      <c r="G171" s="5">
        <v>225868.677</v>
      </c>
      <c r="H171" s="5">
        <v>31961402.4826</v>
      </c>
      <c r="I171" s="6">
        <f t="shared" si="21"/>
        <v>179061341.72749999</v>
      </c>
      <c r="J171" s="11"/>
      <c r="K171" s="133"/>
      <c r="L171" s="135"/>
      <c r="M171" s="12">
        <v>13</v>
      </c>
      <c r="N171" s="5" t="s">
        <v>592</v>
      </c>
      <c r="O171" s="5">
        <v>136922465.873</v>
      </c>
      <c r="P171" s="5">
        <v>0</v>
      </c>
      <c r="Q171" s="5">
        <v>210564.71100000001</v>
      </c>
      <c r="R171" s="5">
        <v>34682770.692199998</v>
      </c>
      <c r="S171" s="6">
        <f t="shared" si="18"/>
        <v>171815801.2762</v>
      </c>
    </row>
    <row r="172" spans="1:19" ht="24.95" customHeight="1" x14ac:dyDescent="0.2">
      <c r="A172" s="136"/>
      <c r="B172" s="135"/>
      <c r="C172" s="1">
        <v>17</v>
      </c>
      <c r="D172" s="5" t="s">
        <v>216</v>
      </c>
      <c r="E172" s="5">
        <v>151368660.10210001</v>
      </c>
      <c r="F172" s="5">
        <v>0</v>
      </c>
      <c r="G172" s="5">
        <v>232780.63219999999</v>
      </c>
      <c r="H172" s="5">
        <v>35247937.464100003</v>
      </c>
      <c r="I172" s="6">
        <f t="shared" si="21"/>
        <v>186849378.19840002</v>
      </c>
      <c r="J172" s="11"/>
      <c r="K172" s="133"/>
      <c r="L172" s="135"/>
      <c r="M172" s="12">
        <v>14</v>
      </c>
      <c r="N172" s="5" t="s">
        <v>593</v>
      </c>
      <c r="O172" s="5">
        <v>151609508.81959999</v>
      </c>
      <c r="P172" s="5">
        <v>0</v>
      </c>
      <c r="Q172" s="5">
        <v>233151.01879999999</v>
      </c>
      <c r="R172" s="5">
        <v>35917965.879699998</v>
      </c>
      <c r="S172" s="6">
        <f t="shared" si="18"/>
        <v>187760625.71809998</v>
      </c>
    </row>
    <row r="173" spans="1:19" ht="24.95" customHeight="1" x14ac:dyDescent="0.2">
      <c r="A173" s="136"/>
      <c r="B173" s="135"/>
      <c r="C173" s="1">
        <v>18</v>
      </c>
      <c r="D173" s="5" t="s">
        <v>217</v>
      </c>
      <c r="E173" s="5">
        <v>84282144.0493</v>
      </c>
      <c r="F173" s="5">
        <v>0</v>
      </c>
      <c r="G173" s="5">
        <v>129612.37</v>
      </c>
      <c r="H173" s="5">
        <v>25008678.668900002</v>
      </c>
      <c r="I173" s="6">
        <f t="shared" si="21"/>
        <v>109420435.0882</v>
      </c>
      <c r="J173" s="11"/>
      <c r="K173" s="133"/>
      <c r="L173" s="135"/>
      <c r="M173" s="12">
        <v>15</v>
      </c>
      <c r="N173" s="5" t="s">
        <v>594</v>
      </c>
      <c r="O173" s="5">
        <v>178889794.05250001</v>
      </c>
      <c r="P173" s="5">
        <v>0</v>
      </c>
      <c r="Q173" s="5">
        <v>275103.7059</v>
      </c>
      <c r="R173" s="5">
        <v>37001341.216499999</v>
      </c>
      <c r="S173" s="6">
        <f t="shared" si="18"/>
        <v>216166238.97490001</v>
      </c>
    </row>
    <row r="174" spans="1:19" ht="24.95" customHeight="1" x14ac:dyDescent="0.2">
      <c r="A174" s="136"/>
      <c r="B174" s="135"/>
      <c r="C174" s="1">
        <v>19</v>
      </c>
      <c r="D174" s="5" t="s">
        <v>218</v>
      </c>
      <c r="E174" s="5">
        <v>113544441.7077</v>
      </c>
      <c r="F174" s="5">
        <v>0</v>
      </c>
      <c r="G174" s="5">
        <v>174613.07320000001</v>
      </c>
      <c r="H174" s="5">
        <v>28275619.509500001</v>
      </c>
      <c r="I174" s="6">
        <f t="shared" si="21"/>
        <v>141994674.2904</v>
      </c>
      <c r="J174" s="11"/>
      <c r="K174" s="133"/>
      <c r="L174" s="135"/>
      <c r="M174" s="12">
        <v>16</v>
      </c>
      <c r="N174" s="5" t="s">
        <v>595</v>
      </c>
      <c r="O174" s="5">
        <v>113296667.8352</v>
      </c>
      <c r="P174" s="5">
        <v>0</v>
      </c>
      <c r="Q174" s="5">
        <v>174232.03690000001</v>
      </c>
      <c r="R174" s="5">
        <v>36056861.935199998</v>
      </c>
      <c r="S174" s="6">
        <f t="shared" si="18"/>
        <v>149527761.8073</v>
      </c>
    </row>
    <row r="175" spans="1:19" ht="24.95" customHeight="1" x14ac:dyDescent="0.2">
      <c r="A175" s="136"/>
      <c r="B175" s="135"/>
      <c r="C175" s="1">
        <v>20</v>
      </c>
      <c r="D175" s="5" t="s">
        <v>219</v>
      </c>
      <c r="E175" s="5">
        <v>134367542.40549999</v>
      </c>
      <c r="F175" s="5">
        <v>0</v>
      </c>
      <c r="G175" s="5">
        <v>206635.65</v>
      </c>
      <c r="H175" s="5">
        <v>30826540.413800001</v>
      </c>
      <c r="I175" s="6">
        <f t="shared" si="21"/>
        <v>165400718.4693</v>
      </c>
      <c r="J175" s="11"/>
      <c r="K175" s="133"/>
      <c r="L175" s="135"/>
      <c r="M175" s="12">
        <v>17</v>
      </c>
      <c r="N175" s="5" t="s">
        <v>596</v>
      </c>
      <c r="O175" s="5">
        <v>153777667.73969999</v>
      </c>
      <c r="P175" s="5">
        <v>0</v>
      </c>
      <c r="Q175" s="5">
        <v>236485.29819999999</v>
      </c>
      <c r="R175" s="5">
        <v>39079918.255999997</v>
      </c>
      <c r="S175" s="6">
        <f t="shared" si="18"/>
        <v>193094071.29390001</v>
      </c>
    </row>
    <row r="176" spans="1:19" ht="24.95" customHeight="1" x14ac:dyDescent="0.2">
      <c r="A176" s="136"/>
      <c r="B176" s="135"/>
      <c r="C176" s="1">
        <v>21</v>
      </c>
      <c r="D176" s="5" t="s">
        <v>220</v>
      </c>
      <c r="E176" s="5">
        <v>195671249.7493</v>
      </c>
      <c r="F176" s="5">
        <v>0</v>
      </c>
      <c r="G176" s="5">
        <v>300910.88339999999</v>
      </c>
      <c r="H176" s="5">
        <v>57317610.468400002</v>
      </c>
      <c r="I176" s="6">
        <f t="shared" si="21"/>
        <v>253289771.1011</v>
      </c>
      <c r="J176" s="11"/>
      <c r="K176" s="133"/>
      <c r="L176" s="135"/>
      <c r="M176" s="12">
        <v>18</v>
      </c>
      <c r="N176" s="5" t="s">
        <v>597</v>
      </c>
      <c r="O176" s="5">
        <v>103873510.528</v>
      </c>
      <c r="P176" s="5">
        <v>0</v>
      </c>
      <c r="Q176" s="5">
        <v>159740.7378</v>
      </c>
      <c r="R176" s="5">
        <v>29262975.731800001</v>
      </c>
      <c r="S176" s="6">
        <f t="shared" si="18"/>
        <v>133296226.9976</v>
      </c>
    </row>
    <row r="177" spans="1:19" ht="24.95" customHeight="1" x14ac:dyDescent="0.2">
      <c r="A177" s="136"/>
      <c r="B177" s="135"/>
      <c r="C177" s="1">
        <v>22</v>
      </c>
      <c r="D177" s="5" t="s">
        <v>221</v>
      </c>
      <c r="E177" s="5">
        <v>122188691.80859999</v>
      </c>
      <c r="F177" s="5">
        <v>0</v>
      </c>
      <c r="G177" s="5">
        <v>187906.53829999999</v>
      </c>
      <c r="H177" s="5">
        <v>30071888.0579</v>
      </c>
      <c r="I177" s="6">
        <f t="shared" si="21"/>
        <v>152448486.4048</v>
      </c>
      <c r="J177" s="11"/>
      <c r="K177" s="133"/>
      <c r="L177" s="135"/>
      <c r="M177" s="12">
        <v>19</v>
      </c>
      <c r="N177" s="5" t="s">
        <v>598</v>
      </c>
      <c r="O177" s="5">
        <v>119546446.8749</v>
      </c>
      <c r="P177" s="5">
        <v>0</v>
      </c>
      <c r="Q177" s="5">
        <v>183843.19099999999</v>
      </c>
      <c r="R177" s="5">
        <v>33045270.271299999</v>
      </c>
      <c r="S177" s="6">
        <f t="shared" si="18"/>
        <v>152775560.33719999</v>
      </c>
    </row>
    <row r="178" spans="1:19" ht="24.95" customHeight="1" x14ac:dyDescent="0.2">
      <c r="A178" s="136"/>
      <c r="B178" s="135"/>
      <c r="C178" s="1">
        <v>23</v>
      </c>
      <c r="D178" s="5" t="s">
        <v>222</v>
      </c>
      <c r="E178" s="5">
        <v>113784465.3537</v>
      </c>
      <c r="F178" s="5">
        <v>0</v>
      </c>
      <c r="G178" s="5">
        <v>174982.19089999999</v>
      </c>
      <c r="H178" s="5">
        <v>29188345.165199999</v>
      </c>
      <c r="I178" s="6">
        <f t="shared" si="21"/>
        <v>143147792.7098</v>
      </c>
      <c r="J178" s="11"/>
      <c r="K178" s="133"/>
      <c r="L178" s="135"/>
      <c r="M178" s="12">
        <v>20</v>
      </c>
      <c r="N178" s="5" t="s">
        <v>599</v>
      </c>
      <c r="O178" s="5">
        <v>137883438.05289999</v>
      </c>
      <c r="P178" s="5">
        <v>0</v>
      </c>
      <c r="Q178" s="5">
        <v>212042.53150000001</v>
      </c>
      <c r="R178" s="5">
        <v>34701947.936499998</v>
      </c>
      <c r="S178" s="6">
        <f t="shared" si="18"/>
        <v>172797428.52090001</v>
      </c>
    </row>
    <row r="179" spans="1:19" ht="24.95" customHeight="1" x14ac:dyDescent="0.2">
      <c r="A179" s="136"/>
      <c r="B179" s="135"/>
      <c r="C179" s="1">
        <v>24</v>
      </c>
      <c r="D179" s="5" t="s">
        <v>223</v>
      </c>
      <c r="E179" s="5">
        <v>111064426.4973</v>
      </c>
      <c r="F179" s="5">
        <v>0</v>
      </c>
      <c r="G179" s="5">
        <v>170799.209</v>
      </c>
      <c r="H179" s="5">
        <v>28715653.886599999</v>
      </c>
      <c r="I179" s="6">
        <f t="shared" si="21"/>
        <v>139950879.59290001</v>
      </c>
      <c r="J179" s="11"/>
      <c r="K179" s="133"/>
      <c r="L179" s="135"/>
      <c r="M179" s="12">
        <v>21</v>
      </c>
      <c r="N179" s="5" t="s">
        <v>600</v>
      </c>
      <c r="O179" s="5">
        <v>129711155.92649999</v>
      </c>
      <c r="P179" s="5">
        <v>0</v>
      </c>
      <c r="Q179" s="5">
        <v>199474.87719999999</v>
      </c>
      <c r="R179" s="5">
        <v>34293667.184900001</v>
      </c>
      <c r="S179" s="6">
        <f t="shared" si="18"/>
        <v>164204297.98860002</v>
      </c>
    </row>
    <row r="180" spans="1:19" ht="24.95" customHeight="1" x14ac:dyDescent="0.2">
      <c r="A180" s="136"/>
      <c r="B180" s="135"/>
      <c r="C180" s="1">
        <v>25</v>
      </c>
      <c r="D180" s="5" t="s">
        <v>224</v>
      </c>
      <c r="E180" s="5">
        <v>127020919.1363</v>
      </c>
      <c r="F180" s="5">
        <v>0</v>
      </c>
      <c r="G180" s="5">
        <v>195337.7261</v>
      </c>
      <c r="H180" s="5">
        <v>37555251.779700004</v>
      </c>
      <c r="I180" s="6">
        <f t="shared" si="21"/>
        <v>164771508.64210001</v>
      </c>
      <c r="J180" s="11"/>
      <c r="K180" s="133"/>
      <c r="L180" s="135"/>
      <c r="M180" s="12">
        <v>22</v>
      </c>
      <c r="N180" s="5" t="s">
        <v>601</v>
      </c>
      <c r="O180" s="5">
        <v>153338460.4174</v>
      </c>
      <c r="P180" s="5">
        <v>0</v>
      </c>
      <c r="Q180" s="5">
        <v>235809.86799999999</v>
      </c>
      <c r="R180" s="5">
        <v>38417539.0176</v>
      </c>
      <c r="S180" s="6">
        <f t="shared" si="18"/>
        <v>191991809.303</v>
      </c>
    </row>
    <row r="181" spans="1:19" ht="24.95" customHeight="1" x14ac:dyDescent="0.2">
      <c r="A181" s="136"/>
      <c r="B181" s="135"/>
      <c r="C181" s="1">
        <v>26</v>
      </c>
      <c r="D181" s="5" t="s">
        <v>225</v>
      </c>
      <c r="E181" s="5">
        <v>110412811.235</v>
      </c>
      <c r="F181" s="5">
        <v>0</v>
      </c>
      <c r="G181" s="5">
        <v>169797.12969999999</v>
      </c>
      <c r="H181" s="5">
        <v>28017213.0909</v>
      </c>
      <c r="I181" s="6">
        <f t="shared" si="21"/>
        <v>138599821.45559999</v>
      </c>
      <c r="J181" s="11"/>
      <c r="K181" s="133"/>
      <c r="L181" s="135"/>
      <c r="M181" s="12">
        <v>23</v>
      </c>
      <c r="N181" s="5" t="s">
        <v>602</v>
      </c>
      <c r="O181" s="5">
        <v>112140266.5307</v>
      </c>
      <c r="P181" s="5">
        <v>0</v>
      </c>
      <c r="Q181" s="5">
        <v>172453.6778</v>
      </c>
      <c r="R181" s="5">
        <v>37109456.405299999</v>
      </c>
      <c r="S181" s="6">
        <f t="shared" si="18"/>
        <v>149422176.61379999</v>
      </c>
    </row>
    <row r="182" spans="1:19" ht="24.95" customHeight="1" x14ac:dyDescent="0.2">
      <c r="A182" s="136"/>
      <c r="B182" s="122"/>
      <c r="C182" s="1">
        <v>27</v>
      </c>
      <c r="D182" s="5" t="s">
        <v>226</v>
      </c>
      <c r="E182" s="5">
        <v>107085610.5367</v>
      </c>
      <c r="F182" s="5">
        <v>0</v>
      </c>
      <c r="G182" s="5">
        <v>164680.43059999999</v>
      </c>
      <c r="H182" s="5">
        <v>28192170.703699999</v>
      </c>
      <c r="I182" s="6">
        <f t="shared" si="21"/>
        <v>135442461.671</v>
      </c>
      <c r="J182" s="11"/>
      <c r="K182" s="133"/>
      <c r="L182" s="135"/>
      <c r="M182" s="12">
        <v>24</v>
      </c>
      <c r="N182" s="5" t="s">
        <v>603</v>
      </c>
      <c r="O182" s="5">
        <v>91264377.225799993</v>
      </c>
      <c r="P182" s="5">
        <v>0</v>
      </c>
      <c r="Q182" s="5">
        <v>140349.92060000001</v>
      </c>
      <c r="R182" s="5">
        <v>27865885.692200001</v>
      </c>
      <c r="S182" s="6">
        <f t="shared" si="18"/>
        <v>119270612.83859999</v>
      </c>
    </row>
    <row r="183" spans="1:19" ht="24.95" customHeight="1" x14ac:dyDescent="0.2">
      <c r="A183" s="1"/>
      <c r="B183" s="126" t="s">
        <v>818</v>
      </c>
      <c r="C183" s="127"/>
      <c r="D183" s="128"/>
      <c r="E183" s="14">
        <f>SUM(E156:E182)</f>
        <v>3308304419.1746001</v>
      </c>
      <c r="F183" s="14">
        <f t="shared" ref="F183:I183" si="23">SUM(F156:F182)</f>
        <v>0</v>
      </c>
      <c r="G183" s="14">
        <f t="shared" si="23"/>
        <v>5087639.6325999992</v>
      </c>
      <c r="H183" s="14">
        <f t="shared" si="23"/>
        <v>857674744.67639995</v>
      </c>
      <c r="I183" s="14">
        <f t="shared" si="23"/>
        <v>4171066803.4835992</v>
      </c>
      <c r="J183" s="11"/>
      <c r="K183" s="134"/>
      <c r="L183" s="122"/>
      <c r="M183" s="12">
        <v>25</v>
      </c>
      <c r="N183" s="5" t="s">
        <v>604</v>
      </c>
      <c r="O183" s="5">
        <v>101731552.1849</v>
      </c>
      <c r="P183" s="5">
        <v>0</v>
      </c>
      <c r="Q183" s="5">
        <v>156446.7507</v>
      </c>
      <c r="R183" s="5">
        <v>27743526.535700001</v>
      </c>
      <c r="S183" s="6">
        <f t="shared" si="18"/>
        <v>129631525.47130001</v>
      </c>
    </row>
    <row r="184" spans="1:19" ht="24.95" customHeight="1" x14ac:dyDescent="0.2">
      <c r="A184" s="136">
        <v>9</v>
      </c>
      <c r="B184" s="121" t="s">
        <v>31</v>
      </c>
      <c r="C184" s="1">
        <v>1</v>
      </c>
      <c r="D184" s="5" t="s">
        <v>227</v>
      </c>
      <c r="E184" s="5">
        <v>113524969.7823</v>
      </c>
      <c r="F184" s="5">
        <v>-2017457.56</v>
      </c>
      <c r="G184" s="5">
        <v>174583.12849999999</v>
      </c>
      <c r="H184" s="5">
        <v>31396842.552000001</v>
      </c>
      <c r="I184" s="6">
        <f t="shared" ref="I184:I201" si="24">SUM(E184:H184)</f>
        <v>143078937.90279999</v>
      </c>
      <c r="J184" s="11"/>
      <c r="K184" s="18"/>
      <c r="L184" s="126" t="s">
        <v>836</v>
      </c>
      <c r="M184" s="127"/>
      <c r="N184" s="128"/>
      <c r="O184" s="14">
        <f>SUM(O159:O183)</f>
        <v>3107867099.9147987</v>
      </c>
      <c r="P184" s="14">
        <f t="shared" ref="P184:S184" si="25">SUM(P159:P183)</f>
        <v>0</v>
      </c>
      <c r="Q184" s="14">
        <f t="shared" si="25"/>
        <v>4779399.3015000001</v>
      </c>
      <c r="R184" s="14">
        <f t="shared" si="25"/>
        <v>825999670.03839993</v>
      </c>
      <c r="S184" s="14">
        <f t="shared" si="25"/>
        <v>3938646169.2547002</v>
      </c>
    </row>
    <row r="185" spans="1:19" ht="24.95" customHeight="1" x14ac:dyDescent="0.2">
      <c r="A185" s="136"/>
      <c r="B185" s="135"/>
      <c r="C185" s="1">
        <v>2</v>
      </c>
      <c r="D185" s="5" t="s">
        <v>228</v>
      </c>
      <c r="E185" s="5">
        <v>142699509.79480001</v>
      </c>
      <c r="F185" s="5">
        <v>-2544453.37</v>
      </c>
      <c r="G185" s="5">
        <v>219448.87460000001</v>
      </c>
      <c r="H185" s="5">
        <v>31836182.101399999</v>
      </c>
      <c r="I185" s="6">
        <f t="shared" si="24"/>
        <v>172210687.40079999</v>
      </c>
      <c r="J185" s="11"/>
      <c r="K185" s="132">
        <v>27</v>
      </c>
      <c r="L185" s="121" t="s">
        <v>49</v>
      </c>
      <c r="M185" s="12">
        <v>1</v>
      </c>
      <c r="N185" s="5" t="s">
        <v>605</v>
      </c>
      <c r="O185" s="5">
        <v>114215514.1446</v>
      </c>
      <c r="P185" s="5">
        <v>-5788847.5199999996</v>
      </c>
      <c r="Q185" s="5">
        <v>175645.07459999999</v>
      </c>
      <c r="R185" s="5">
        <v>37448391.899999999</v>
      </c>
      <c r="S185" s="6">
        <f t="shared" si="18"/>
        <v>146050703.59920001</v>
      </c>
    </row>
    <row r="186" spans="1:19" ht="24.95" customHeight="1" x14ac:dyDescent="0.2">
      <c r="A186" s="136"/>
      <c r="B186" s="135"/>
      <c r="C186" s="1">
        <v>3</v>
      </c>
      <c r="D186" s="5" t="s">
        <v>229</v>
      </c>
      <c r="E186" s="5">
        <v>136605451.53380001</v>
      </c>
      <c r="F186" s="5">
        <v>-2434582.2599999998</v>
      </c>
      <c r="G186" s="5">
        <v>210077.19399999999</v>
      </c>
      <c r="H186" s="5">
        <v>40192874.748899996</v>
      </c>
      <c r="I186" s="6">
        <f t="shared" si="24"/>
        <v>174573821.21669999</v>
      </c>
      <c r="J186" s="11"/>
      <c r="K186" s="133"/>
      <c r="L186" s="135"/>
      <c r="M186" s="12">
        <v>2</v>
      </c>
      <c r="N186" s="5" t="s">
        <v>606</v>
      </c>
      <c r="O186" s="5">
        <v>117910042.1312</v>
      </c>
      <c r="P186" s="5">
        <v>-5788847.5199999996</v>
      </c>
      <c r="Q186" s="5">
        <v>181326.66390000001</v>
      </c>
      <c r="R186" s="5">
        <v>40849503.967799999</v>
      </c>
      <c r="S186" s="6">
        <f t="shared" si="18"/>
        <v>153152025.24290001</v>
      </c>
    </row>
    <row r="187" spans="1:19" ht="24.95" customHeight="1" x14ac:dyDescent="0.2">
      <c r="A187" s="136"/>
      <c r="B187" s="135"/>
      <c r="C187" s="1">
        <v>4</v>
      </c>
      <c r="D187" s="5" t="s">
        <v>230</v>
      </c>
      <c r="E187" s="5">
        <v>88140229.396500006</v>
      </c>
      <c r="F187" s="5">
        <v>-1558697.37</v>
      </c>
      <c r="G187" s="5">
        <v>135545.48420000001</v>
      </c>
      <c r="H187" s="5">
        <v>23585798.090799998</v>
      </c>
      <c r="I187" s="6">
        <f t="shared" si="24"/>
        <v>110302875.6015</v>
      </c>
      <c r="J187" s="11"/>
      <c r="K187" s="133"/>
      <c r="L187" s="135"/>
      <c r="M187" s="12">
        <v>3</v>
      </c>
      <c r="N187" s="5" t="s">
        <v>607</v>
      </c>
      <c r="O187" s="5">
        <v>181231638.1108</v>
      </c>
      <c r="P187" s="5">
        <v>-5788847.5199999996</v>
      </c>
      <c r="Q187" s="5">
        <v>278705.08510000003</v>
      </c>
      <c r="R187" s="5">
        <v>60046689.812100001</v>
      </c>
      <c r="S187" s="6">
        <f t="shared" si="18"/>
        <v>235768185.48799998</v>
      </c>
    </row>
    <row r="188" spans="1:19" ht="24.95" customHeight="1" x14ac:dyDescent="0.2">
      <c r="A188" s="136"/>
      <c r="B188" s="135"/>
      <c r="C188" s="1">
        <v>5</v>
      </c>
      <c r="D188" s="5" t="s">
        <v>231</v>
      </c>
      <c r="E188" s="5">
        <v>105289814.2265</v>
      </c>
      <c r="F188" s="5">
        <v>-1868649.67</v>
      </c>
      <c r="G188" s="5">
        <v>161918.7849</v>
      </c>
      <c r="H188" s="5">
        <v>28688404.210000001</v>
      </c>
      <c r="I188" s="6">
        <f t="shared" si="24"/>
        <v>132271487.55140001</v>
      </c>
      <c r="J188" s="11"/>
      <c r="K188" s="133"/>
      <c r="L188" s="135"/>
      <c r="M188" s="12">
        <v>4</v>
      </c>
      <c r="N188" s="5" t="s">
        <v>608</v>
      </c>
      <c r="O188" s="5">
        <v>119161323.45919999</v>
      </c>
      <c r="P188" s="5">
        <v>-5788847.5199999996</v>
      </c>
      <c r="Q188" s="5">
        <v>183250.93309999999</v>
      </c>
      <c r="R188" s="5">
        <v>36093269.453000002</v>
      </c>
      <c r="S188" s="6">
        <f t="shared" si="18"/>
        <v>149648996.32530001</v>
      </c>
    </row>
    <row r="189" spans="1:19" ht="24.95" customHeight="1" x14ac:dyDescent="0.2">
      <c r="A189" s="136"/>
      <c r="B189" s="135"/>
      <c r="C189" s="1">
        <v>6</v>
      </c>
      <c r="D189" s="5" t="s">
        <v>232</v>
      </c>
      <c r="E189" s="5">
        <v>121128121.5158</v>
      </c>
      <c r="F189" s="5">
        <v>-2154700.0699999998</v>
      </c>
      <c r="G189" s="5">
        <v>186275.55189999999</v>
      </c>
      <c r="H189" s="5">
        <v>33090901.947000001</v>
      </c>
      <c r="I189" s="6">
        <f t="shared" si="24"/>
        <v>152250598.9447</v>
      </c>
      <c r="J189" s="11"/>
      <c r="K189" s="133"/>
      <c r="L189" s="135"/>
      <c r="M189" s="12">
        <v>5</v>
      </c>
      <c r="N189" s="5" t="s">
        <v>609</v>
      </c>
      <c r="O189" s="5">
        <v>106789835.67910001</v>
      </c>
      <c r="P189" s="5">
        <v>-5788847.5199999996</v>
      </c>
      <c r="Q189" s="5">
        <v>164225.5765</v>
      </c>
      <c r="R189" s="5">
        <v>35191661.040299997</v>
      </c>
      <c r="S189" s="6">
        <f t="shared" si="18"/>
        <v>136356874.77590001</v>
      </c>
    </row>
    <row r="190" spans="1:19" ht="24.95" customHeight="1" x14ac:dyDescent="0.2">
      <c r="A190" s="136"/>
      <c r="B190" s="135"/>
      <c r="C190" s="1">
        <v>7</v>
      </c>
      <c r="D190" s="5" t="s">
        <v>233</v>
      </c>
      <c r="E190" s="5">
        <v>138867004.1794</v>
      </c>
      <c r="F190" s="5">
        <v>-2475446.61</v>
      </c>
      <c r="G190" s="5">
        <v>213555.09789999999</v>
      </c>
      <c r="H190" s="5">
        <v>34269190.7465</v>
      </c>
      <c r="I190" s="6">
        <f t="shared" si="24"/>
        <v>170874303.4138</v>
      </c>
      <c r="J190" s="11"/>
      <c r="K190" s="133"/>
      <c r="L190" s="135"/>
      <c r="M190" s="12">
        <v>6</v>
      </c>
      <c r="N190" s="5" t="s">
        <v>610</v>
      </c>
      <c r="O190" s="5">
        <v>81232335.922900006</v>
      </c>
      <c r="P190" s="5">
        <v>-5788847.5199999996</v>
      </c>
      <c r="Q190" s="5">
        <v>124922.25599999999</v>
      </c>
      <c r="R190" s="5">
        <v>27291887.082899999</v>
      </c>
      <c r="S190" s="6">
        <f t="shared" si="18"/>
        <v>102860297.74180001</v>
      </c>
    </row>
    <row r="191" spans="1:19" ht="24.95" customHeight="1" x14ac:dyDescent="0.2">
      <c r="A191" s="136"/>
      <c r="B191" s="135"/>
      <c r="C191" s="1">
        <v>8</v>
      </c>
      <c r="D191" s="5" t="s">
        <v>234</v>
      </c>
      <c r="E191" s="5">
        <v>110004044.5033</v>
      </c>
      <c r="F191" s="5">
        <v>-1953847.98</v>
      </c>
      <c r="G191" s="5">
        <v>169168.5122</v>
      </c>
      <c r="H191" s="5">
        <v>33800251.5374</v>
      </c>
      <c r="I191" s="6">
        <f t="shared" si="24"/>
        <v>142019616.5729</v>
      </c>
      <c r="J191" s="11"/>
      <c r="K191" s="133"/>
      <c r="L191" s="135"/>
      <c r="M191" s="12">
        <v>7</v>
      </c>
      <c r="N191" s="5" t="s">
        <v>792</v>
      </c>
      <c r="O191" s="5">
        <v>79134649.944700003</v>
      </c>
      <c r="P191" s="5">
        <v>-5788847.5199999996</v>
      </c>
      <c r="Q191" s="5">
        <v>121696.3527</v>
      </c>
      <c r="R191" s="5">
        <v>27622277.650199998</v>
      </c>
      <c r="S191" s="6">
        <f t="shared" si="18"/>
        <v>101089776.4276</v>
      </c>
    </row>
    <row r="192" spans="1:19" ht="24.95" customHeight="1" x14ac:dyDescent="0.2">
      <c r="A192" s="136"/>
      <c r="B192" s="135"/>
      <c r="C192" s="1">
        <v>9</v>
      </c>
      <c r="D192" s="5" t="s">
        <v>235</v>
      </c>
      <c r="E192" s="5">
        <v>117250752.3134</v>
      </c>
      <c r="F192" s="5">
        <v>-2084922.28</v>
      </c>
      <c r="G192" s="5">
        <v>180312.78229999999</v>
      </c>
      <c r="H192" s="5">
        <v>34650581.666500002</v>
      </c>
      <c r="I192" s="6">
        <f t="shared" si="24"/>
        <v>149996724.4822</v>
      </c>
      <c r="J192" s="11"/>
      <c r="K192" s="133"/>
      <c r="L192" s="135"/>
      <c r="M192" s="12">
        <v>8</v>
      </c>
      <c r="N192" s="5" t="s">
        <v>611</v>
      </c>
      <c r="O192" s="5">
        <v>177693502.8186</v>
      </c>
      <c r="P192" s="5">
        <v>-5788847.5199999996</v>
      </c>
      <c r="Q192" s="5">
        <v>273264.00260000001</v>
      </c>
      <c r="R192" s="5">
        <v>59926623.586999997</v>
      </c>
      <c r="S192" s="6">
        <f t="shared" si="18"/>
        <v>232104542.88819999</v>
      </c>
    </row>
    <row r="193" spans="1:19" ht="24.95" customHeight="1" x14ac:dyDescent="0.2">
      <c r="A193" s="136"/>
      <c r="B193" s="135"/>
      <c r="C193" s="1">
        <v>10</v>
      </c>
      <c r="D193" s="5" t="s">
        <v>236</v>
      </c>
      <c r="E193" s="5">
        <v>91811908.482999995</v>
      </c>
      <c r="F193" s="5">
        <v>-1625005.68</v>
      </c>
      <c r="G193" s="5">
        <v>141191.9356</v>
      </c>
      <c r="H193" s="5">
        <v>26907838.767299999</v>
      </c>
      <c r="I193" s="6">
        <f t="shared" si="24"/>
        <v>117235933.50589998</v>
      </c>
      <c r="J193" s="11"/>
      <c r="K193" s="133"/>
      <c r="L193" s="135"/>
      <c r="M193" s="12">
        <v>9</v>
      </c>
      <c r="N193" s="5" t="s">
        <v>612</v>
      </c>
      <c r="O193" s="5">
        <v>105749729.9938</v>
      </c>
      <c r="P193" s="5">
        <v>-5788847.5199999996</v>
      </c>
      <c r="Q193" s="5">
        <v>162626.06140000001</v>
      </c>
      <c r="R193" s="5">
        <v>31116218.697700001</v>
      </c>
      <c r="S193" s="6">
        <f t="shared" si="18"/>
        <v>131239727.23289999</v>
      </c>
    </row>
    <row r="194" spans="1:19" ht="24.95" customHeight="1" x14ac:dyDescent="0.2">
      <c r="A194" s="136"/>
      <c r="B194" s="135"/>
      <c r="C194" s="1">
        <v>11</v>
      </c>
      <c r="D194" s="5" t="s">
        <v>237</v>
      </c>
      <c r="E194" s="5">
        <v>125276054.5337</v>
      </c>
      <c r="F194" s="5">
        <v>-2231802.6</v>
      </c>
      <c r="G194" s="5">
        <v>192654.40520000001</v>
      </c>
      <c r="H194" s="5">
        <v>32618419.116700001</v>
      </c>
      <c r="I194" s="6">
        <f t="shared" si="24"/>
        <v>155855325.45560002</v>
      </c>
      <c r="J194" s="11"/>
      <c r="K194" s="133"/>
      <c r="L194" s="135"/>
      <c r="M194" s="12">
        <v>10</v>
      </c>
      <c r="N194" s="5" t="s">
        <v>613</v>
      </c>
      <c r="O194" s="5">
        <v>132123947.30329999</v>
      </c>
      <c r="P194" s="5">
        <v>-5788847.5199999996</v>
      </c>
      <c r="Q194" s="5">
        <v>203185.36189999999</v>
      </c>
      <c r="R194" s="5">
        <v>43215948.120099999</v>
      </c>
      <c r="S194" s="6">
        <f t="shared" si="18"/>
        <v>169754233.26530001</v>
      </c>
    </row>
    <row r="195" spans="1:19" ht="24.95" customHeight="1" x14ac:dyDescent="0.2">
      <c r="A195" s="136"/>
      <c r="B195" s="135"/>
      <c r="C195" s="1">
        <v>12</v>
      </c>
      <c r="D195" s="5" t="s">
        <v>238</v>
      </c>
      <c r="E195" s="5">
        <v>108110706.86220001</v>
      </c>
      <c r="F195" s="5">
        <v>-2540598.25</v>
      </c>
      <c r="G195" s="5">
        <v>166256.86369999999</v>
      </c>
      <c r="H195" s="5">
        <v>29001215.636700001</v>
      </c>
      <c r="I195" s="6">
        <f t="shared" si="24"/>
        <v>134737581.1126</v>
      </c>
      <c r="J195" s="11"/>
      <c r="K195" s="133"/>
      <c r="L195" s="135"/>
      <c r="M195" s="12">
        <v>11</v>
      </c>
      <c r="N195" s="5" t="s">
        <v>614</v>
      </c>
      <c r="O195" s="5">
        <v>101933683.163</v>
      </c>
      <c r="P195" s="5">
        <v>-5788847.5199999996</v>
      </c>
      <c r="Q195" s="5">
        <v>156757.5956</v>
      </c>
      <c r="R195" s="5">
        <v>34162065.366800003</v>
      </c>
      <c r="S195" s="6">
        <f t="shared" si="18"/>
        <v>130463658.6054</v>
      </c>
    </row>
    <row r="196" spans="1:19" ht="24.95" customHeight="1" x14ac:dyDescent="0.2">
      <c r="A196" s="136"/>
      <c r="B196" s="135"/>
      <c r="C196" s="1">
        <v>13</v>
      </c>
      <c r="D196" s="5" t="s">
        <v>239</v>
      </c>
      <c r="E196" s="5">
        <v>119154334.3433</v>
      </c>
      <c r="F196" s="5">
        <v>-2119233.0099999998</v>
      </c>
      <c r="G196" s="5">
        <v>183240.185</v>
      </c>
      <c r="H196" s="5">
        <v>33317485.257300001</v>
      </c>
      <c r="I196" s="6">
        <f t="shared" si="24"/>
        <v>150535826.77559999</v>
      </c>
      <c r="J196" s="11"/>
      <c r="K196" s="133"/>
      <c r="L196" s="135"/>
      <c r="M196" s="12">
        <v>12</v>
      </c>
      <c r="N196" s="5" t="s">
        <v>615</v>
      </c>
      <c r="O196" s="5">
        <v>92092623.850600004</v>
      </c>
      <c r="P196" s="5">
        <v>-5788847.5199999996</v>
      </c>
      <c r="Q196" s="5">
        <v>141623.6306</v>
      </c>
      <c r="R196" s="5">
        <v>31709532.0636</v>
      </c>
      <c r="S196" s="6">
        <f t="shared" si="18"/>
        <v>118154932.02480002</v>
      </c>
    </row>
    <row r="197" spans="1:19" ht="24.95" customHeight="1" x14ac:dyDescent="0.2">
      <c r="A197" s="136"/>
      <c r="B197" s="135"/>
      <c r="C197" s="1">
        <v>14</v>
      </c>
      <c r="D197" s="5" t="s">
        <v>240</v>
      </c>
      <c r="E197" s="5">
        <v>112807747.76639999</v>
      </c>
      <c r="F197" s="5">
        <v>-2004350.13</v>
      </c>
      <c r="G197" s="5">
        <v>173480.15650000001</v>
      </c>
      <c r="H197" s="5">
        <v>32460206.851300001</v>
      </c>
      <c r="I197" s="6">
        <f t="shared" si="24"/>
        <v>143437084.6442</v>
      </c>
      <c r="J197" s="11"/>
      <c r="K197" s="133"/>
      <c r="L197" s="135"/>
      <c r="M197" s="12">
        <v>13</v>
      </c>
      <c r="N197" s="5" t="s">
        <v>851</v>
      </c>
      <c r="O197" s="5">
        <v>83045258.427300006</v>
      </c>
      <c r="P197" s="5">
        <v>-5788847.5199999996</v>
      </c>
      <c r="Q197" s="5">
        <v>127710.239</v>
      </c>
      <c r="R197" s="5">
        <v>28158893.076499999</v>
      </c>
      <c r="S197" s="6">
        <f t="shared" si="18"/>
        <v>105543014.2228</v>
      </c>
    </row>
    <row r="198" spans="1:19" ht="24.95" customHeight="1" x14ac:dyDescent="0.2">
      <c r="A198" s="136"/>
      <c r="B198" s="135"/>
      <c r="C198" s="1">
        <v>15</v>
      </c>
      <c r="D198" s="5" t="s">
        <v>241</v>
      </c>
      <c r="E198" s="5">
        <v>127957286.27869999</v>
      </c>
      <c r="F198" s="5">
        <v>-2278449.64</v>
      </c>
      <c r="G198" s="5">
        <v>196777.70800000001</v>
      </c>
      <c r="H198" s="5">
        <v>34707140.640600003</v>
      </c>
      <c r="I198" s="6">
        <f t="shared" si="24"/>
        <v>160582754.98730001</v>
      </c>
      <c r="J198" s="11"/>
      <c r="K198" s="133"/>
      <c r="L198" s="135"/>
      <c r="M198" s="12">
        <v>14</v>
      </c>
      <c r="N198" s="5" t="s">
        <v>616</v>
      </c>
      <c r="O198" s="5">
        <v>95471070.833299994</v>
      </c>
      <c r="P198" s="5">
        <v>-5788847.5199999996</v>
      </c>
      <c r="Q198" s="5">
        <v>146819.13819999999</v>
      </c>
      <c r="R198" s="5">
        <v>29172160.299199998</v>
      </c>
      <c r="S198" s="6">
        <f t="shared" si="18"/>
        <v>119001202.7507</v>
      </c>
    </row>
    <row r="199" spans="1:19" ht="24.95" customHeight="1" x14ac:dyDescent="0.2">
      <c r="A199" s="136"/>
      <c r="B199" s="135"/>
      <c r="C199" s="1">
        <v>16</v>
      </c>
      <c r="D199" s="5" t="s">
        <v>242</v>
      </c>
      <c r="E199" s="5">
        <v>120257898.12190001</v>
      </c>
      <c r="F199" s="5">
        <v>-2139279.5699999998</v>
      </c>
      <c r="G199" s="5">
        <v>184937.28839999999</v>
      </c>
      <c r="H199" s="5">
        <v>33279756.113600001</v>
      </c>
      <c r="I199" s="6">
        <f t="shared" si="24"/>
        <v>151583311.95390001</v>
      </c>
      <c r="J199" s="11"/>
      <c r="K199" s="133"/>
      <c r="L199" s="135"/>
      <c r="M199" s="12">
        <v>15</v>
      </c>
      <c r="N199" s="5" t="s">
        <v>617</v>
      </c>
      <c r="O199" s="5">
        <v>99998131.2808</v>
      </c>
      <c r="P199" s="5">
        <v>-5788847.5199999996</v>
      </c>
      <c r="Q199" s="5">
        <v>153781.02840000001</v>
      </c>
      <c r="R199" s="5">
        <v>33911510.501199998</v>
      </c>
      <c r="S199" s="6">
        <f t="shared" si="18"/>
        <v>128274575.2904</v>
      </c>
    </row>
    <row r="200" spans="1:19" ht="24.95" customHeight="1" x14ac:dyDescent="0.2">
      <c r="A200" s="136"/>
      <c r="B200" s="135"/>
      <c r="C200" s="1">
        <v>17</v>
      </c>
      <c r="D200" s="5" t="s">
        <v>243</v>
      </c>
      <c r="E200" s="5">
        <v>120731982.0097</v>
      </c>
      <c r="F200" s="5">
        <v>-2147660.84</v>
      </c>
      <c r="G200" s="5">
        <v>185666.35310000001</v>
      </c>
      <c r="H200" s="5">
        <v>34985488.613799997</v>
      </c>
      <c r="I200" s="6">
        <f t="shared" si="24"/>
        <v>153755476.13659999</v>
      </c>
      <c r="J200" s="11"/>
      <c r="K200" s="133"/>
      <c r="L200" s="135"/>
      <c r="M200" s="12">
        <v>16</v>
      </c>
      <c r="N200" s="5" t="s">
        <v>618</v>
      </c>
      <c r="O200" s="5">
        <v>121248034.96520001</v>
      </c>
      <c r="P200" s="5">
        <v>-5788847.5199999996</v>
      </c>
      <c r="Q200" s="5">
        <v>186459.9595</v>
      </c>
      <c r="R200" s="5">
        <v>39360696.672899999</v>
      </c>
      <c r="S200" s="6">
        <f t="shared" si="18"/>
        <v>155006344.0776</v>
      </c>
    </row>
    <row r="201" spans="1:19" ht="24.95" customHeight="1" x14ac:dyDescent="0.2">
      <c r="A201" s="136"/>
      <c r="B201" s="122"/>
      <c r="C201" s="1">
        <v>18</v>
      </c>
      <c r="D201" s="5" t="s">
        <v>244</v>
      </c>
      <c r="E201" s="5">
        <v>133141845.3522</v>
      </c>
      <c r="F201" s="5">
        <v>-2372129.21</v>
      </c>
      <c r="G201" s="5">
        <v>204750.72519999999</v>
      </c>
      <c r="H201" s="5">
        <v>35985554.110399999</v>
      </c>
      <c r="I201" s="6">
        <f t="shared" si="24"/>
        <v>166960020.97780001</v>
      </c>
      <c r="J201" s="11"/>
      <c r="K201" s="133"/>
      <c r="L201" s="135"/>
      <c r="M201" s="12">
        <v>17</v>
      </c>
      <c r="N201" s="5" t="s">
        <v>852</v>
      </c>
      <c r="O201" s="5">
        <v>101785303.9269</v>
      </c>
      <c r="P201" s="5">
        <v>-5788847.5199999996</v>
      </c>
      <c r="Q201" s="5">
        <v>156529.41219999999</v>
      </c>
      <c r="R201" s="5">
        <v>31064315.0691</v>
      </c>
      <c r="S201" s="6">
        <f t="shared" ref="S201:S264" si="26">SUM(O201:R201)</f>
        <v>127217300.88820001</v>
      </c>
    </row>
    <row r="202" spans="1:19" ht="24.95" customHeight="1" x14ac:dyDescent="0.2">
      <c r="A202" s="1"/>
      <c r="B202" s="126" t="s">
        <v>819</v>
      </c>
      <c r="C202" s="127"/>
      <c r="D202" s="128"/>
      <c r="E202" s="14">
        <f>SUM(E184:E201)</f>
        <v>2132759660.9969003</v>
      </c>
      <c r="F202" s="14">
        <f t="shared" ref="F202:I202" si="27">SUM(F184:F201)</f>
        <v>-38551266.100000001</v>
      </c>
      <c r="G202" s="14">
        <f t="shared" si="27"/>
        <v>3279841.0312000001</v>
      </c>
      <c r="H202" s="14">
        <f t="shared" si="27"/>
        <v>584774132.70819998</v>
      </c>
      <c r="I202" s="14">
        <f t="shared" si="27"/>
        <v>2682262368.6362996</v>
      </c>
      <c r="J202" s="11"/>
      <c r="K202" s="133"/>
      <c r="L202" s="135"/>
      <c r="M202" s="12">
        <v>18</v>
      </c>
      <c r="N202" s="5" t="s">
        <v>619</v>
      </c>
      <c r="O202" s="5">
        <v>94598851.554700002</v>
      </c>
      <c r="P202" s="5">
        <v>-5788847.5199999996</v>
      </c>
      <c r="Q202" s="5">
        <v>145477.80540000001</v>
      </c>
      <c r="R202" s="5">
        <v>32292353.531300001</v>
      </c>
      <c r="S202" s="6">
        <f t="shared" si="26"/>
        <v>121247835.3714</v>
      </c>
    </row>
    <row r="203" spans="1:19" ht="24.95" customHeight="1" x14ac:dyDescent="0.2">
      <c r="A203" s="136">
        <v>10</v>
      </c>
      <c r="B203" s="121" t="s">
        <v>32</v>
      </c>
      <c r="C203" s="1">
        <v>1</v>
      </c>
      <c r="D203" s="5" t="s">
        <v>245</v>
      </c>
      <c r="E203" s="5">
        <v>93234066.626200005</v>
      </c>
      <c r="F203" s="5">
        <v>0</v>
      </c>
      <c r="G203" s="5">
        <v>143378.98579999999</v>
      </c>
      <c r="H203" s="5">
        <v>30451106.977400001</v>
      </c>
      <c r="I203" s="6">
        <f t="shared" ref="I203:I227" si="28">SUM(E203:H203)</f>
        <v>123828552.58940001</v>
      </c>
      <c r="J203" s="11"/>
      <c r="K203" s="133"/>
      <c r="L203" s="135"/>
      <c r="M203" s="12">
        <v>19</v>
      </c>
      <c r="N203" s="5" t="s">
        <v>853</v>
      </c>
      <c r="O203" s="5">
        <v>89853981.160699993</v>
      </c>
      <c r="P203" s="5">
        <v>-5788847.5199999996</v>
      </c>
      <c r="Q203" s="5">
        <v>138180.95850000001</v>
      </c>
      <c r="R203" s="5">
        <v>28527221.235800002</v>
      </c>
      <c r="S203" s="6">
        <f t="shared" si="26"/>
        <v>112730535.83499999</v>
      </c>
    </row>
    <row r="204" spans="1:19" ht="24.95" customHeight="1" x14ac:dyDescent="0.2">
      <c r="A204" s="136"/>
      <c r="B204" s="135"/>
      <c r="C204" s="1">
        <v>2</v>
      </c>
      <c r="D204" s="5" t="s">
        <v>246</v>
      </c>
      <c r="E204" s="5">
        <v>101621433.3672</v>
      </c>
      <c r="F204" s="5">
        <v>0</v>
      </c>
      <c r="G204" s="5">
        <v>156277.4057</v>
      </c>
      <c r="H204" s="5">
        <v>32945052.011</v>
      </c>
      <c r="I204" s="6">
        <f t="shared" si="28"/>
        <v>134722762.78389999</v>
      </c>
      <c r="J204" s="11"/>
      <c r="K204" s="134"/>
      <c r="L204" s="122"/>
      <c r="M204" s="12">
        <v>20</v>
      </c>
      <c r="N204" s="5" t="s">
        <v>854</v>
      </c>
      <c r="O204" s="5">
        <v>121871693.4928</v>
      </c>
      <c r="P204" s="5">
        <v>-5788847.5199999996</v>
      </c>
      <c r="Q204" s="5">
        <v>187419.0459</v>
      </c>
      <c r="R204" s="5">
        <v>41067262.966399997</v>
      </c>
      <c r="S204" s="6">
        <f t="shared" si="26"/>
        <v>157337527.9851</v>
      </c>
    </row>
    <row r="205" spans="1:19" ht="24.95" customHeight="1" x14ac:dyDescent="0.2">
      <c r="A205" s="136"/>
      <c r="B205" s="135"/>
      <c r="C205" s="1">
        <v>3</v>
      </c>
      <c r="D205" s="5" t="s">
        <v>247</v>
      </c>
      <c r="E205" s="5">
        <v>86869579.138099998</v>
      </c>
      <c r="F205" s="5">
        <v>0</v>
      </c>
      <c r="G205" s="5">
        <v>133591.42860000001</v>
      </c>
      <c r="H205" s="5">
        <v>29195761.786899999</v>
      </c>
      <c r="I205" s="6">
        <f t="shared" si="28"/>
        <v>116198932.3536</v>
      </c>
      <c r="J205" s="11"/>
      <c r="K205" s="18"/>
      <c r="L205" s="126" t="s">
        <v>837</v>
      </c>
      <c r="M205" s="127"/>
      <c r="N205" s="128"/>
      <c r="O205" s="14">
        <f>SUM(O185:O204)</f>
        <v>2217141152.1634998</v>
      </c>
      <c r="P205" s="14">
        <f t="shared" ref="P205:S205" si="29">SUM(P185:P204)</f>
        <v>-115776950.39999995</v>
      </c>
      <c r="Q205" s="14">
        <f t="shared" si="29"/>
        <v>3409606.1810999997</v>
      </c>
      <c r="R205" s="14">
        <f t="shared" si="29"/>
        <v>728228482.09390008</v>
      </c>
      <c r="S205" s="14">
        <f t="shared" si="29"/>
        <v>2833002290.0384994</v>
      </c>
    </row>
    <row r="206" spans="1:19" ht="24.95" customHeight="1" x14ac:dyDescent="0.2">
      <c r="A206" s="136"/>
      <c r="B206" s="135"/>
      <c r="C206" s="1">
        <v>4</v>
      </c>
      <c r="D206" s="5" t="s">
        <v>248</v>
      </c>
      <c r="E206" s="5">
        <v>124847292.9447</v>
      </c>
      <c r="F206" s="5">
        <v>0</v>
      </c>
      <c r="G206" s="5">
        <v>191995.03890000001</v>
      </c>
      <c r="H206" s="5">
        <v>37743671.015100002</v>
      </c>
      <c r="I206" s="6">
        <f t="shared" si="28"/>
        <v>162782958.99870002</v>
      </c>
      <c r="J206" s="11"/>
      <c r="K206" s="132">
        <v>28</v>
      </c>
      <c r="L206" s="121" t="s">
        <v>50</v>
      </c>
      <c r="M206" s="12">
        <v>1</v>
      </c>
      <c r="N206" s="5" t="s">
        <v>620</v>
      </c>
      <c r="O206" s="5">
        <v>117474514.83319999</v>
      </c>
      <c r="P206" s="5">
        <v>-2620951.4900000002</v>
      </c>
      <c r="Q206" s="5">
        <v>180656.89300000001</v>
      </c>
      <c r="R206" s="5">
        <v>33561981.663699999</v>
      </c>
      <c r="S206" s="6">
        <f t="shared" si="26"/>
        <v>148596201.89990002</v>
      </c>
    </row>
    <row r="207" spans="1:19" ht="24.95" customHeight="1" x14ac:dyDescent="0.2">
      <c r="A207" s="136"/>
      <c r="B207" s="135"/>
      <c r="C207" s="1">
        <v>5</v>
      </c>
      <c r="D207" s="5" t="s">
        <v>249</v>
      </c>
      <c r="E207" s="5">
        <v>113591636.763</v>
      </c>
      <c r="F207" s="5">
        <v>0</v>
      </c>
      <c r="G207" s="5">
        <v>174685.65160000001</v>
      </c>
      <c r="H207" s="5">
        <v>37127080.921499997</v>
      </c>
      <c r="I207" s="6">
        <f t="shared" si="28"/>
        <v>150893403.33609998</v>
      </c>
      <c r="J207" s="11"/>
      <c r="K207" s="133"/>
      <c r="L207" s="135"/>
      <c r="M207" s="12">
        <v>2</v>
      </c>
      <c r="N207" s="5" t="s">
        <v>621</v>
      </c>
      <c r="O207" s="5">
        <v>124269196.5289</v>
      </c>
      <c r="P207" s="5">
        <v>-2620951.4900000002</v>
      </c>
      <c r="Q207" s="5">
        <v>191106.0197</v>
      </c>
      <c r="R207" s="5">
        <v>36228938.792599998</v>
      </c>
      <c r="S207" s="6">
        <f t="shared" si="26"/>
        <v>158068289.85120001</v>
      </c>
    </row>
    <row r="208" spans="1:19" ht="24.95" customHeight="1" x14ac:dyDescent="0.2">
      <c r="A208" s="136"/>
      <c r="B208" s="135"/>
      <c r="C208" s="1">
        <v>6</v>
      </c>
      <c r="D208" s="5" t="s">
        <v>250</v>
      </c>
      <c r="E208" s="5">
        <v>116356539.6675</v>
      </c>
      <c r="F208" s="5">
        <v>0</v>
      </c>
      <c r="G208" s="5">
        <v>178937.62719999999</v>
      </c>
      <c r="H208" s="5">
        <v>37321632.6752</v>
      </c>
      <c r="I208" s="6">
        <f t="shared" si="28"/>
        <v>153857109.96990001</v>
      </c>
      <c r="J208" s="11"/>
      <c r="K208" s="133"/>
      <c r="L208" s="135"/>
      <c r="M208" s="12">
        <v>3</v>
      </c>
      <c r="N208" s="5" t="s">
        <v>622</v>
      </c>
      <c r="O208" s="5">
        <v>126516270.82179999</v>
      </c>
      <c r="P208" s="5">
        <v>-2620951.4900000002</v>
      </c>
      <c r="Q208" s="5">
        <v>194561.65820000001</v>
      </c>
      <c r="R208" s="5">
        <v>37319401.371799998</v>
      </c>
      <c r="S208" s="6">
        <f t="shared" si="26"/>
        <v>161409282.36179999</v>
      </c>
    </row>
    <row r="209" spans="1:19" ht="24.95" customHeight="1" x14ac:dyDescent="0.2">
      <c r="A209" s="136"/>
      <c r="B209" s="135"/>
      <c r="C209" s="1">
        <v>7</v>
      </c>
      <c r="D209" s="5" t="s">
        <v>251</v>
      </c>
      <c r="E209" s="5">
        <v>123359402.5703</v>
      </c>
      <c r="F209" s="5">
        <v>0</v>
      </c>
      <c r="G209" s="5">
        <v>189706.90299999999</v>
      </c>
      <c r="H209" s="5">
        <v>35936493.671899997</v>
      </c>
      <c r="I209" s="6">
        <f t="shared" si="28"/>
        <v>159485603.14519998</v>
      </c>
      <c r="J209" s="11"/>
      <c r="K209" s="133"/>
      <c r="L209" s="135"/>
      <c r="M209" s="12">
        <v>4</v>
      </c>
      <c r="N209" s="5" t="s">
        <v>855</v>
      </c>
      <c r="O209" s="5">
        <v>93839288.787400007</v>
      </c>
      <c r="P209" s="5">
        <v>-2620951.4900000002</v>
      </c>
      <c r="Q209" s="5">
        <v>144309.72010000001</v>
      </c>
      <c r="R209" s="5">
        <v>27101265.338500001</v>
      </c>
      <c r="S209" s="6">
        <f t="shared" si="26"/>
        <v>118463912.35600001</v>
      </c>
    </row>
    <row r="210" spans="1:19" ht="24.95" customHeight="1" x14ac:dyDescent="0.2">
      <c r="A210" s="136"/>
      <c r="B210" s="135"/>
      <c r="C210" s="1">
        <v>8</v>
      </c>
      <c r="D210" s="5" t="s">
        <v>252</v>
      </c>
      <c r="E210" s="5">
        <v>116021322.8414</v>
      </c>
      <c r="F210" s="5">
        <v>0</v>
      </c>
      <c r="G210" s="5">
        <v>178422.1177</v>
      </c>
      <c r="H210" s="5">
        <v>34472978.104900002</v>
      </c>
      <c r="I210" s="6">
        <f t="shared" si="28"/>
        <v>150672723.06400001</v>
      </c>
      <c r="J210" s="11"/>
      <c r="K210" s="133"/>
      <c r="L210" s="135"/>
      <c r="M210" s="12">
        <v>5</v>
      </c>
      <c r="N210" s="5" t="s">
        <v>623</v>
      </c>
      <c r="O210" s="5">
        <v>98332218.018700004</v>
      </c>
      <c r="P210" s="5">
        <v>-2620951.4900000002</v>
      </c>
      <c r="Q210" s="5">
        <v>151219.122</v>
      </c>
      <c r="R210" s="5">
        <v>30517107.753400002</v>
      </c>
      <c r="S210" s="6">
        <f t="shared" si="26"/>
        <v>126379593.4041</v>
      </c>
    </row>
    <row r="211" spans="1:19" ht="24.95" customHeight="1" x14ac:dyDescent="0.2">
      <c r="A211" s="136"/>
      <c r="B211" s="135"/>
      <c r="C211" s="1">
        <v>9</v>
      </c>
      <c r="D211" s="5" t="s">
        <v>253</v>
      </c>
      <c r="E211" s="5">
        <v>109167514.759</v>
      </c>
      <c r="F211" s="5">
        <v>0</v>
      </c>
      <c r="G211" s="5">
        <v>167882.06409999999</v>
      </c>
      <c r="H211" s="5">
        <v>33191785.324299999</v>
      </c>
      <c r="I211" s="6">
        <f t="shared" si="28"/>
        <v>142527182.14739999</v>
      </c>
      <c r="J211" s="11"/>
      <c r="K211" s="133"/>
      <c r="L211" s="135"/>
      <c r="M211" s="12">
        <v>6</v>
      </c>
      <c r="N211" s="5" t="s">
        <v>624</v>
      </c>
      <c r="O211" s="5">
        <v>151113495.03389999</v>
      </c>
      <c r="P211" s="5">
        <v>-2620951.4900000002</v>
      </c>
      <c r="Q211" s="5">
        <v>232388.22940000001</v>
      </c>
      <c r="R211" s="5">
        <v>45916156.9868</v>
      </c>
      <c r="S211" s="6">
        <f t="shared" si="26"/>
        <v>194641088.76010001</v>
      </c>
    </row>
    <row r="212" spans="1:19" ht="24.95" customHeight="1" x14ac:dyDescent="0.2">
      <c r="A212" s="136"/>
      <c r="B212" s="135"/>
      <c r="C212" s="1">
        <v>10</v>
      </c>
      <c r="D212" s="5" t="s">
        <v>254</v>
      </c>
      <c r="E212" s="5">
        <v>122073647.2054</v>
      </c>
      <c r="F212" s="5">
        <v>0</v>
      </c>
      <c r="G212" s="5">
        <v>187729.6182</v>
      </c>
      <c r="H212" s="5">
        <v>38997557.067400001</v>
      </c>
      <c r="I212" s="6">
        <f t="shared" si="28"/>
        <v>161258933.891</v>
      </c>
      <c r="J212" s="11"/>
      <c r="K212" s="133"/>
      <c r="L212" s="135"/>
      <c r="M212" s="12">
        <v>7</v>
      </c>
      <c r="N212" s="5" t="s">
        <v>625</v>
      </c>
      <c r="O212" s="5">
        <v>106426449.6109</v>
      </c>
      <c r="P212" s="5">
        <v>-2620951.4900000002</v>
      </c>
      <c r="Q212" s="5">
        <v>163666.74720000001</v>
      </c>
      <c r="R212" s="5">
        <v>30339023.416000001</v>
      </c>
      <c r="S212" s="6">
        <f t="shared" si="26"/>
        <v>134308188.2841</v>
      </c>
    </row>
    <row r="213" spans="1:19" ht="24.95" customHeight="1" x14ac:dyDescent="0.2">
      <c r="A213" s="136"/>
      <c r="B213" s="135"/>
      <c r="C213" s="1">
        <v>11</v>
      </c>
      <c r="D213" s="5" t="s">
        <v>255</v>
      </c>
      <c r="E213" s="5">
        <v>102579488.0957</v>
      </c>
      <c r="F213" s="5">
        <v>0</v>
      </c>
      <c r="G213" s="5">
        <v>157750.73970000001</v>
      </c>
      <c r="H213" s="5">
        <v>30344103.512899999</v>
      </c>
      <c r="I213" s="6">
        <f t="shared" si="28"/>
        <v>133081342.3483</v>
      </c>
      <c r="J213" s="11"/>
      <c r="K213" s="133"/>
      <c r="L213" s="135"/>
      <c r="M213" s="12">
        <v>8</v>
      </c>
      <c r="N213" s="5" t="s">
        <v>626</v>
      </c>
      <c r="O213" s="5">
        <v>107225135.4042</v>
      </c>
      <c r="P213" s="5">
        <v>-2620951.4900000002</v>
      </c>
      <c r="Q213" s="5">
        <v>164894.99739999999</v>
      </c>
      <c r="R213" s="5">
        <v>33625766.845799997</v>
      </c>
      <c r="S213" s="6">
        <f t="shared" si="26"/>
        <v>138394845.75740001</v>
      </c>
    </row>
    <row r="214" spans="1:19" ht="24.95" customHeight="1" x14ac:dyDescent="0.2">
      <c r="A214" s="136"/>
      <c r="B214" s="135"/>
      <c r="C214" s="1">
        <v>12</v>
      </c>
      <c r="D214" s="5" t="s">
        <v>256</v>
      </c>
      <c r="E214" s="5">
        <v>105795228.33939999</v>
      </c>
      <c r="F214" s="5">
        <v>0</v>
      </c>
      <c r="G214" s="5">
        <v>162696.03049999999</v>
      </c>
      <c r="H214" s="5">
        <v>33551011.240899999</v>
      </c>
      <c r="I214" s="6">
        <f t="shared" si="28"/>
        <v>139508935.6108</v>
      </c>
      <c r="J214" s="11"/>
      <c r="K214" s="133"/>
      <c r="L214" s="135"/>
      <c r="M214" s="12">
        <v>9</v>
      </c>
      <c r="N214" s="5" t="s">
        <v>856</v>
      </c>
      <c r="O214" s="5">
        <v>128910795.1794</v>
      </c>
      <c r="P214" s="5">
        <v>-2620951.4900000002</v>
      </c>
      <c r="Q214" s="5">
        <v>198244.05119999999</v>
      </c>
      <c r="R214" s="5">
        <v>37602821.587300003</v>
      </c>
      <c r="S214" s="6">
        <f t="shared" si="26"/>
        <v>164090909.32789999</v>
      </c>
    </row>
    <row r="215" spans="1:19" ht="24.95" customHeight="1" x14ac:dyDescent="0.2">
      <c r="A215" s="136"/>
      <c r="B215" s="135"/>
      <c r="C215" s="1">
        <v>13</v>
      </c>
      <c r="D215" s="5" t="s">
        <v>257</v>
      </c>
      <c r="E215" s="5">
        <v>96906145.992300004</v>
      </c>
      <c r="F215" s="5">
        <v>0</v>
      </c>
      <c r="G215" s="5">
        <v>149026.0528</v>
      </c>
      <c r="H215" s="5">
        <v>32210271.7271</v>
      </c>
      <c r="I215" s="6">
        <f t="shared" si="28"/>
        <v>129265443.7722</v>
      </c>
      <c r="J215" s="11"/>
      <c r="K215" s="133"/>
      <c r="L215" s="135"/>
      <c r="M215" s="12">
        <v>10</v>
      </c>
      <c r="N215" s="5" t="s">
        <v>857</v>
      </c>
      <c r="O215" s="5">
        <v>139884032.19459999</v>
      </c>
      <c r="P215" s="5">
        <v>-2620951.4900000002</v>
      </c>
      <c r="Q215" s="5">
        <v>215119.12330000001</v>
      </c>
      <c r="R215" s="5">
        <v>41566813.568099998</v>
      </c>
      <c r="S215" s="6">
        <f t="shared" si="26"/>
        <v>179045013.39599997</v>
      </c>
    </row>
    <row r="216" spans="1:19" ht="24.95" customHeight="1" x14ac:dyDescent="0.2">
      <c r="A216" s="136"/>
      <c r="B216" s="135"/>
      <c r="C216" s="1">
        <v>14</v>
      </c>
      <c r="D216" s="5" t="s">
        <v>258</v>
      </c>
      <c r="E216" s="5">
        <v>94906492.524499997</v>
      </c>
      <c r="F216" s="5">
        <v>0</v>
      </c>
      <c r="G216" s="5">
        <v>145950.90760000001</v>
      </c>
      <c r="H216" s="5">
        <v>31187971.744399998</v>
      </c>
      <c r="I216" s="6">
        <f t="shared" si="28"/>
        <v>126240415.17649999</v>
      </c>
      <c r="J216" s="11"/>
      <c r="K216" s="133"/>
      <c r="L216" s="135"/>
      <c r="M216" s="12">
        <v>11</v>
      </c>
      <c r="N216" s="5" t="s">
        <v>858</v>
      </c>
      <c r="O216" s="5">
        <v>107032166.0892</v>
      </c>
      <c r="P216" s="5">
        <v>-2620951.4900000002</v>
      </c>
      <c r="Q216" s="5">
        <v>164598.24160000001</v>
      </c>
      <c r="R216" s="5">
        <v>32142379.206900001</v>
      </c>
      <c r="S216" s="6">
        <f t="shared" si="26"/>
        <v>136718192.04770002</v>
      </c>
    </row>
    <row r="217" spans="1:19" ht="24.95" customHeight="1" x14ac:dyDescent="0.2">
      <c r="A217" s="136"/>
      <c r="B217" s="135"/>
      <c r="C217" s="1">
        <v>15</v>
      </c>
      <c r="D217" s="5" t="s">
        <v>259</v>
      </c>
      <c r="E217" s="5">
        <v>102984490.99519999</v>
      </c>
      <c r="F217" s="5">
        <v>0</v>
      </c>
      <c r="G217" s="5">
        <v>158373.56890000001</v>
      </c>
      <c r="H217" s="5">
        <v>33570327.4507</v>
      </c>
      <c r="I217" s="6">
        <f t="shared" si="28"/>
        <v>136713192.01480001</v>
      </c>
      <c r="J217" s="11"/>
      <c r="K217" s="133"/>
      <c r="L217" s="135"/>
      <c r="M217" s="12">
        <v>12</v>
      </c>
      <c r="N217" s="5" t="s">
        <v>859</v>
      </c>
      <c r="O217" s="5">
        <v>110785307.68269999</v>
      </c>
      <c r="P217" s="5">
        <v>-2620951.4900000002</v>
      </c>
      <c r="Q217" s="5">
        <v>170369.96919999999</v>
      </c>
      <c r="R217" s="5">
        <v>33385564.912799999</v>
      </c>
      <c r="S217" s="6">
        <f t="shared" si="26"/>
        <v>141720291.0747</v>
      </c>
    </row>
    <row r="218" spans="1:19" ht="24.95" customHeight="1" x14ac:dyDescent="0.2">
      <c r="A218" s="136"/>
      <c r="B218" s="135"/>
      <c r="C218" s="1">
        <v>16</v>
      </c>
      <c r="D218" s="5" t="s">
        <v>260</v>
      </c>
      <c r="E218" s="5">
        <v>85048979.025399998</v>
      </c>
      <c r="F218" s="5">
        <v>0</v>
      </c>
      <c r="G218" s="5">
        <v>130791.6387</v>
      </c>
      <c r="H218" s="5">
        <v>27879966.587200001</v>
      </c>
      <c r="I218" s="6">
        <f t="shared" si="28"/>
        <v>113059737.25129999</v>
      </c>
      <c r="J218" s="11"/>
      <c r="K218" s="133"/>
      <c r="L218" s="135"/>
      <c r="M218" s="12">
        <v>13</v>
      </c>
      <c r="N218" s="5" t="s">
        <v>860</v>
      </c>
      <c r="O218" s="5">
        <v>102954602.3537</v>
      </c>
      <c r="P218" s="5">
        <v>-2620951.4900000002</v>
      </c>
      <c r="Q218" s="5">
        <v>158327.60500000001</v>
      </c>
      <c r="R218" s="5">
        <v>31460614.275899999</v>
      </c>
      <c r="S218" s="6">
        <f t="shared" si="26"/>
        <v>131952592.7446</v>
      </c>
    </row>
    <row r="219" spans="1:19" ht="24.95" customHeight="1" x14ac:dyDescent="0.2">
      <c r="A219" s="136"/>
      <c r="B219" s="135"/>
      <c r="C219" s="1">
        <v>17</v>
      </c>
      <c r="D219" s="5" t="s">
        <v>261</v>
      </c>
      <c r="E219" s="5">
        <v>107125764.02330001</v>
      </c>
      <c r="F219" s="5">
        <v>0</v>
      </c>
      <c r="G219" s="5">
        <v>164742.1802</v>
      </c>
      <c r="H219" s="5">
        <v>35118750.961599998</v>
      </c>
      <c r="I219" s="6">
        <f t="shared" si="28"/>
        <v>142409257.16510001</v>
      </c>
      <c r="J219" s="11"/>
      <c r="K219" s="133"/>
      <c r="L219" s="135"/>
      <c r="M219" s="12">
        <v>14</v>
      </c>
      <c r="N219" s="5" t="s">
        <v>627</v>
      </c>
      <c r="O219" s="5">
        <v>128758779.40700001</v>
      </c>
      <c r="P219" s="5">
        <v>-2620951.4900000002</v>
      </c>
      <c r="Q219" s="5">
        <v>198010.27540000001</v>
      </c>
      <c r="R219" s="5">
        <v>37379503.967200004</v>
      </c>
      <c r="S219" s="6">
        <f t="shared" si="26"/>
        <v>163715342.15960002</v>
      </c>
    </row>
    <row r="220" spans="1:19" ht="24.95" customHeight="1" x14ac:dyDescent="0.2">
      <c r="A220" s="136"/>
      <c r="B220" s="135"/>
      <c r="C220" s="1">
        <v>18</v>
      </c>
      <c r="D220" s="5" t="s">
        <v>262</v>
      </c>
      <c r="E220" s="5">
        <v>112631646.2651</v>
      </c>
      <c r="F220" s="5">
        <v>0</v>
      </c>
      <c r="G220" s="5">
        <v>173209.3407</v>
      </c>
      <c r="H220" s="5">
        <v>33136616.005600002</v>
      </c>
      <c r="I220" s="6">
        <f t="shared" si="28"/>
        <v>145941471.61140001</v>
      </c>
      <c r="J220" s="11"/>
      <c r="K220" s="133"/>
      <c r="L220" s="135"/>
      <c r="M220" s="12">
        <v>15</v>
      </c>
      <c r="N220" s="5" t="s">
        <v>628</v>
      </c>
      <c r="O220" s="5">
        <v>85453144.285899997</v>
      </c>
      <c r="P220" s="5">
        <v>-2620951.4900000002</v>
      </c>
      <c r="Q220" s="5">
        <v>131413.17980000001</v>
      </c>
      <c r="R220" s="5">
        <v>26568471.464499999</v>
      </c>
      <c r="S220" s="6">
        <f t="shared" si="26"/>
        <v>109532077.4402</v>
      </c>
    </row>
    <row r="221" spans="1:19" ht="24.95" customHeight="1" x14ac:dyDescent="0.2">
      <c r="A221" s="136"/>
      <c r="B221" s="135"/>
      <c r="C221" s="1">
        <v>19</v>
      </c>
      <c r="D221" s="5" t="s">
        <v>263</v>
      </c>
      <c r="E221" s="5">
        <v>147093651.72189999</v>
      </c>
      <c r="F221" s="5">
        <v>0</v>
      </c>
      <c r="G221" s="5">
        <v>226206.35750000001</v>
      </c>
      <c r="H221" s="5">
        <v>45481411.154799998</v>
      </c>
      <c r="I221" s="6">
        <f t="shared" si="28"/>
        <v>192801269.23419997</v>
      </c>
      <c r="J221" s="11"/>
      <c r="K221" s="133"/>
      <c r="L221" s="135"/>
      <c r="M221" s="12">
        <v>16</v>
      </c>
      <c r="N221" s="5" t="s">
        <v>629</v>
      </c>
      <c r="O221" s="5">
        <v>141230788.1665</v>
      </c>
      <c r="P221" s="5">
        <v>-2620951.4900000002</v>
      </c>
      <c r="Q221" s="5">
        <v>217190.21720000001</v>
      </c>
      <c r="R221" s="5">
        <v>41084394.701800004</v>
      </c>
      <c r="S221" s="6">
        <f t="shared" si="26"/>
        <v>179911421.59549999</v>
      </c>
    </row>
    <row r="222" spans="1:19" ht="24.95" customHeight="1" x14ac:dyDescent="0.2">
      <c r="A222" s="136"/>
      <c r="B222" s="135"/>
      <c r="C222" s="1">
        <v>20</v>
      </c>
      <c r="D222" s="5" t="s">
        <v>264</v>
      </c>
      <c r="E222" s="5">
        <v>116603410.66500001</v>
      </c>
      <c r="F222" s="5">
        <v>0</v>
      </c>
      <c r="G222" s="5">
        <v>179317.27499999999</v>
      </c>
      <c r="H222" s="5">
        <v>38015348.642499998</v>
      </c>
      <c r="I222" s="6">
        <f t="shared" si="28"/>
        <v>154798076.58250001</v>
      </c>
      <c r="J222" s="11"/>
      <c r="K222" s="133"/>
      <c r="L222" s="135"/>
      <c r="M222" s="12">
        <v>17</v>
      </c>
      <c r="N222" s="5" t="s">
        <v>630</v>
      </c>
      <c r="O222" s="5">
        <v>113793700.41599999</v>
      </c>
      <c r="P222" s="5">
        <v>-2620951.4900000002</v>
      </c>
      <c r="Q222" s="5">
        <v>174996.39300000001</v>
      </c>
      <c r="R222" s="5">
        <v>31442201.342</v>
      </c>
      <c r="S222" s="6">
        <f t="shared" si="26"/>
        <v>142789946.66100001</v>
      </c>
    </row>
    <row r="223" spans="1:19" ht="24.95" customHeight="1" x14ac:dyDescent="0.2">
      <c r="A223" s="136"/>
      <c r="B223" s="135"/>
      <c r="C223" s="1">
        <v>21</v>
      </c>
      <c r="D223" s="5" t="s">
        <v>265</v>
      </c>
      <c r="E223" s="5">
        <v>92476859.540700004</v>
      </c>
      <c r="F223" s="5">
        <v>0</v>
      </c>
      <c r="G223" s="5">
        <v>142214.5232</v>
      </c>
      <c r="H223" s="5">
        <v>31540527.315099999</v>
      </c>
      <c r="I223" s="6">
        <f t="shared" si="28"/>
        <v>124159601.37900001</v>
      </c>
      <c r="J223" s="11"/>
      <c r="K223" s="134"/>
      <c r="L223" s="122"/>
      <c r="M223" s="12">
        <v>18</v>
      </c>
      <c r="N223" s="5" t="s">
        <v>631</v>
      </c>
      <c r="O223" s="5">
        <v>133510159.5194</v>
      </c>
      <c r="P223" s="5">
        <v>-2620951.4900000002</v>
      </c>
      <c r="Q223" s="5">
        <v>205317.13310000001</v>
      </c>
      <c r="R223" s="5">
        <v>36582884.018700004</v>
      </c>
      <c r="S223" s="6">
        <f t="shared" si="26"/>
        <v>167677409.18120003</v>
      </c>
    </row>
    <row r="224" spans="1:19" ht="24.95" customHeight="1" x14ac:dyDescent="0.2">
      <c r="A224" s="136"/>
      <c r="B224" s="135"/>
      <c r="C224" s="1">
        <v>22</v>
      </c>
      <c r="D224" s="5" t="s">
        <v>266</v>
      </c>
      <c r="E224" s="5">
        <v>108659078.6072</v>
      </c>
      <c r="F224" s="5">
        <v>0</v>
      </c>
      <c r="G224" s="5">
        <v>167100.17120000001</v>
      </c>
      <c r="H224" s="5">
        <v>36479501.512900002</v>
      </c>
      <c r="I224" s="6">
        <f t="shared" si="28"/>
        <v>145305680.2913</v>
      </c>
      <c r="J224" s="11"/>
      <c r="K224" s="18"/>
      <c r="L224" s="126" t="s">
        <v>838</v>
      </c>
      <c r="M224" s="127"/>
      <c r="N224" s="128"/>
      <c r="O224" s="14">
        <f>SUM(O206:O223)</f>
        <v>2117510044.3334002</v>
      </c>
      <c r="P224" s="14">
        <f t="shared" ref="P224:S224" si="30">SUM(P206:P223)</f>
        <v>-47177126.820000023</v>
      </c>
      <c r="Q224" s="14">
        <f t="shared" si="30"/>
        <v>3256389.5758000007</v>
      </c>
      <c r="R224" s="14">
        <f t="shared" si="30"/>
        <v>623825291.21379995</v>
      </c>
      <c r="S224" s="14">
        <f t="shared" si="30"/>
        <v>2697414598.3029995</v>
      </c>
    </row>
    <row r="225" spans="1:19" ht="24.95" customHeight="1" x14ac:dyDescent="0.2">
      <c r="A225" s="136"/>
      <c r="B225" s="135"/>
      <c r="C225" s="1">
        <v>23</v>
      </c>
      <c r="D225" s="5" t="s">
        <v>267</v>
      </c>
      <c r="E225" s="5">
        <v>135031991.0634</v>
      </c>
      <c r="F225" s="5">
        <v>0</v>
      </c>
      <c r="G225" s="5">
        <v>207657.4651</v>
      </c>
      <c r="H225" s="5">
        <v>44257750.107000001</v>
      </c>
      <c r="I225" s="6">
        <f t="shared" si="28"/>
        <v>179497398.63549998</v>
      </c>
      <c r="J225" s="11"/>
      <c r="K225" s="132">
        <v>29</v>
      </c>
      <c r="L225" s="121" t="s">
        <v>51</v>
      </c>
      <c r="M225" s="12">
        <v>1</v>
      </c>
      <c r="N225" s="5" t="s">
        <v>632</v>
      </c>
      <c r="O225" s="5">
        <v>83437604.562099993</v>
      </c>
      <c r="P225" s="5">
        <v>-2734288.18</v>
      </c>
      <c r="Q225" s="5">
        <v>128313.6042</v>
      </c>
      <c r="R225" s="5">
        <v>26433249.554400001</v>
      </c>
      <c r="S225" s="6">
        <f t="shared" si="26"/>
        <v>107264879.54069999</v>
      </c>
    </row>
    <row r="226" spans="1:19" ht="24.95" customHeight="1" x14ac:dyDescent="0.2">
      <c r="A226" s="136"/>
      <c r="B226" s="135"/>
      <c r="C226" s="1">
        <v>24</v>
      </c>
      <c r="D226" s="5" t="s">
        <v>268</v>
      </c>
      <c r="E226" s="5">
        <v>111123415.6952</v>
      </c>
      <c r="F226" s="5">
        <v>0</v>
      </c>
      <c r="G226" s="5">
        <v>170889.92490000001</v>
      </c>
      <c r="H226" s="5">
        <v>32715480.9417</v>
      </c>
      <c r="I226" s="6">
        <f t="shared" si="28"/>
        <v>144009786.5618</v>
      </c>
      <c r="J226" s="11"/>
      <c r="K226" s="133"/>
      <c r="L226" s="135"/>
      <c r="M226" s="12">
        <v>2</v>
      </c>
      <c r="N226" s="5" t="s">
        <v>633</v>
      </c>
      <c r="O226" s="5">
        <v>83671658.590100005</v>
      </c>
      <c r="P226" s="5">
        <v>-2734288.18</v>
      </c>
      <c r="Q226" s="5">
        <v>128673.5416</v>
      </c>
      <c r="R226" s="5">
        <v>25908376.716200002</v>
      </c>
      <c r="S226" s="6">
        <f t="shared" si="26"/>
        <v>106974420.6679</v>
      </c>
    </row>
    <row r="227" spans="1:19" ht="24.95" customHeight="1" x14ac:dyDescent="0.2">
      <c r="A227" s="136"/>
      <c r="B227" s="122"/>
      <c r="C227" s="1">
        <v>25</v>
      </c>
      <c r="D227" s="5" t="s">
        <v>269</v>
      </c>
      <c r="E227" s="5">
        <v>106716542.5469</v>
      </c>
      <c r="F227" s="5">
        <v>0</v>
      </c>
      <c r="G227" s="5">
        <v>164112.8634</v>
      </c>
      <c r="H227" s="5">
        <v>31282815.724300001</v>
      </c>
      <c r="I227" s="6">
        <f t="shared" si="28"/>
        <v>138163471.13460001</v>
      </c>
      <c r="J227" s="11"/>
      <c r="K227" s="133"/>
      <c r="L227" s="135"/>
      <c r="M227" s="12">
        <v>3</v>
      </c>
      <c r="N227" s="5" t="s">
        <v>861</v>
      </c>
      <c r="O227" s="5">
        <v>104240831.9426</v>
      </c>
      <c r="P227" s="5">
        <v>-2734288.18</v>
      </c>
      <c r="Q227" s="5">
        <v>160305.61910000001</v>
      </c>
      <c r="R227" s="5">
        <v>31588523.612599999</v>
      </c>
      <c r="S227" s="6">
        <f t="shared" si="26"/>
        <v>133255372.99429999</v>
      </c>
    </row>
    <row r="228" spans="1:19" ht="24.95" customHeight="1" x14ac:dyDescent="0.2">
      <c r="A228" s="1"/>
      <c r="B228" s="126" t="s">
        <v>820</v>
      </c>
      <c r="C228" s="127"/>
      <c r="D228" s="128"/>
      <c r="E228" s="14">
        <f>SUM(E203:E227)</f>
        <v>2732825620.9839997</v>
      </c>
      <c r="F228" s="14">
        <f t="shared" ref="F228:I228" si="31">SUM(F203:F227)</f>
        <v>0</v>
      </c>
      <c r="G228" s="14">
        <f t="shared" si="31"/>
        <v>4202645.8802000005</v>
      </c>
      <c r="H228" s="14">
        <f t="shared" si="31"/>
        <v>864154974.18429995</v>
      </c>
      <c r="I228" s="14">
        <f t="shared" si="31"/>
        <v>3601183241.0485005</v>
      </c>
      <c r="J228" s="11"/>
      <c r="K228" s="133"/>
      <c r="L228" s="135"/>
      <c r="M228" s="12">
        <v>4</v>
      </c>
      <c r="N228" s="5" t="s">
        <v>862</v>
      </c>
      <c r="O228" s="5">
        <v>92146591.378800005</v>
      </c>
      <c r="P228" s="5">
        <v>-2734288.18</v>
      </c>
      <c r="Q228" s="5">
        <v>141706.62400000001</v>
      </c>
      <c r="R228" s="5">
        <v>26408861.102499999</v>
      </c>
      <c r="S228" s="6">
        <f t="shared" si="26"/>
        <v>115962870.9253</v>
      </c>
    </row>
    <row r="229" spans="1:19" ht="24.95" customHeight="1" x14ac:dyDescent="0.2">
      <c r="A229" s="136">
        <v>11</v>
      </c>
      <c r="B229" s="121" t="s">
        <v>33</v>
      </c>
      <c r="C229" s="1">
        <v>1</v>
      </c>
      <c r="D229" s="5" t="s">
        <v>270</v>
      </c>
      <c r="E229" s="5">
        <v>121183781.06569999</v>
      </c>
      <c r="F229" s="5">
        <v>-3578117.0806999998</v>
      </c>
      <c r="G229" s="5">
        <v>186361.14739999999</v>
      </c>
      <c r="H229" s="5">
        <v>32470777.2071</v>
      </c>
      <c r="I229" s="6">
        <f t="shared" ref="I229:I241" si="32">SUM(E229:H229)</f>
        <v>150262802.33950001</v>
      </c>
      <c r="J229" s="11"/>
      <c r="K229" s="133"/>
      <c r="L229" s="135"/>
      <c r="M229" s="12">
        <v>5</v>
      </c>
      <c r="N229" s="5" t="s">
        <v>863</v>
      </c>
      <c r="O229" s="5">
        <v>87199587.759499997</v>
      </c>
      <c r="P229" s="5">
        <v>-2734288.18</v>
      </c>
      <c r="Q229" s="5">
        <v>134098.92879999999</v>
      </c>
      <c r="R229" s="5">
        <v>26056513.98</v>
      </c>
      <c r="S229" s="6">
        <f t="shared" si="26"/>
        <v>110655912.4883</v>
      </c>
    </row>
    <row r="230" spans="1:19" ht="24.95" customHeight="1" x14ac:dyDescent="0.2">
      <c r="A230" s="136"/>
      <c r="B230" s="135"/>
      <c r="C230" s="1">
        <v>2</v>
      </c>
      <c r="D230" s="5" t="s">
        <v>271</v>
      </c>
      <c r="E230" s="5">
        <v>113791380.00399999</v>
      </c>
      <c r="F230" s="5">
        <v>-3504193.07</v>
      </c>
      <c r="G230" s="5">
        <v>174992.82449999999</v>
      </c>
      <c r="H230" s="5">
        <v>32810408.982799999</v>
      </c>
      <c r="I230" s="6">
        <f t="shared" si="32"/>
        <v>143272588.74129999</v>
      </c>
      <c r="J230" s="11"/>
      <c r="K230" s="133"/>
      <c r="L230" s="135"/>
      <c r="M230" s="12">
        <v>6</v>
      </c>
      <c r="N230" s="5" t="s">
        <v>634</v>
      </c>
      <c r="O230" s="5">
        <v>99316047.465200007</v>
      </c>
      <c r="P230" s="5">
        <v>-2734288.18</v>
      </c>
      <c r="Q230" s="5">
        <v>152732.09330000001</v>
      </c>
      <c r="R230" s="5">
        <v>30821850.7377</v>
      </c>
      <c r="S230" s="6">
        <f t="shared" si="26"/>
        <v>127556342.1162</v>
      </c>
    </row>
    <row r="231" spans="1:19" ht="24.95" customHeight="1" x14ac:dyDescent="0.2">
      <c r="A231" s="136"/>
      <c r="B231" s="135"/>
      <c r="C231" s="1">
        <v>3</v>
      </c>
      <c r="D231" s="5" t="s">
        <v>848</v>
      </c>
      <c r="E231" s="5">
        <v>114770965.999</v>
      </c>
      <c r="F231" s="5">
        <v>-3513988.93</v>
      </c>
      <c r="G231" s="5">
        <v>176499.27009999999</v>
      </c>
      <c r="H231" s="5">
        <v>32842440.539299998</v>
      </c>
      <c r="I231" s="6">
        <f t="shared" si="32"/>
        <v>144275916.8784</v>
      </c>
      <c r="J231" s="11"/>
      <c r="K231" s="133"/>
      <c r="L231" s="135"/>
      <c r="M231" s="12">
        <v>7</v>
      </c>
      <c r="N231" s="5" t="s">
        <v>635</v>
      </c>
      <c r="O231" s="5">
        <v>83241603.807300001</v>
      </c>
      <c r="P231" s="5">
        <v>-2734288.18</v>
      </c>
      <c r="Q231" s="5">
        <v>128012.1866</v>
      </c>
      <c r="R231" s="5">
        <v>26963681.014199998</v>
      </c>
      <c r="S231" s="6">
        <f t="shared" si="26"/>
        <v>107599008.8281</v>
      </c>
    </row>
    <row r="232" spans="1:19" ht="24.95" customHeight="1" x14ac:dyDescent="0.2">
      <c r="A232" s="136"/>
      <c r="B232" s="135"/>
      <c r="C232" s="1">
        <v>4</v>
      </c>
      <c r="D232" s="5" t="s">
        <v>33</v>
      </c>
      <c r="E232" s="5">
        <v>110671281.33939999</v>
      </c>
      <c r="F232" s="5">
        <v>-3472992.0833999999</v>
      </c>
      <c r="G232" s="5">
        <v>170194.6151</v>
      </c>
      <c r="H232" s="5">
        <v>30741629.013599999</v>
      </c>
      <c r="I232" s="6">
        <f t="shared" si="32"/>
        <v>138110112.8847</v>
      </c>
      <c r="J232" s="11"/>
      <c r="K232" s="133"/>
      <c r="L232" s="135"/>
      <c r="M232" s="12">
        <v>8</v>
      </c>
      <c r="N232" s="5" t="s">
        <v>636</v>
      </c>
      <c r="O232" s="5">
        <v>86450679.015300006</v>
      </c>
      <c r="P232" s="5">
        <v>-2734288.18</v>
      </c>
      <c r="Q232" s="5">
        <v>132947.22769999999</v>
      </c>
      <c r="R232" s="5">
        <v>26421993.345800001</v>
      </c>
      <c r="S232" s="6">
        <f t="shared" si="26"/>
        <v>110271331.40879999</v>
      </c>
    </row>
    <row r="233" spans="1:19" ht="24.95" customHeight="1" x14ac:dyDescent="0.2">
      <c r="A233" s="136"/>
      <c r="B233" s="135"/>
      <c r="C233" s="1">
        <v>5</v>
      </c>
      <c r="D233" s="5" t="s">
        <v>272</v>
      </c>
      <c r="E233" s="5">
        <v>110312146.9392</v>
      </c>
      <c r="F233" s="5">
        <v>-3469400.7393999998</v>
      </c>
      <c r="G233" s="5">
        <v>169642.3242</v>
      </c>
      <c r="H233" s="5">
        <v>32046654.384100001</v>
      </c>
      <c r="I233" s="6">
        <f t="shared" si="32"/>
        <v>139059042.90810001</v>
      </c>
      <c r="J233" s="11"/>
      <c r="K233" s="133"/>
      <c r="L233" s="135"/>
      <c r="M233" s="12">
        <v>9</v>
      </c>
      <c r="N233" s="5" t="s">
        <v>637</v>
      </c>
      <c r="O233" s="5">
        <v>85028532.374699995</v>
      </c>
      <c r="P233" s="5">
        <v>-2734288.18</v>
      </c>
      <c r="Q233" s="5">
        <v>130760.1951</v>
      </c>
      <c r="R233" s="5">
        <v>26310820.915199999</v>
      </c>
      <c r="S233" s="6">
        <f t="shared" si="26"/>
        <v>108735825.30499998</v>
      </c>
    </row>
    <row r="234" spans="1:19" ht="24.95" customHeight="1" x14ac:dyDescent="0.2">
      <c r="A234" s="136"/>
      <c r="B234" s="135"/>
      <c r="C234" s="1">
        <v>6</v>
      </c>
      <c r="D234" s="5" t="s">
        <v>273</v>
      </c>
      <c r="E234" s="5">
        <v>114657560.3635</v>
      </c>
      <c r="F234" s="5">
        <v>-3512854.8736</v>
      </c>
      <c r="G234" s="5">
        <v>176324.87049999999</v>
      </c>
      <c r="H234" s="5">
        <v>31184095.287700001</v>
      </c>
      <c r="I234" s="6">
        <f t="shared" si="32"/>
        <v>142505125.64809999</v>
      </c>
      <c r="J234" s="11"/>
      <c r="K234" s="133"/>
      <c r="L234" s="135"/>
      <c r="M234" s="12">
        <v>10</v>
      </c>
      <c r="N234" s="5" t="s">
        <v>638</v>
      </c>
      <c r="O234" s="5">
        <v>96524186.503999993</v>
      </c>
      <c r="P234" s="5">
        <v>-2734288.18</v>
      </c>
      <c r="Q234" s="5">
        <v>148438.6606</v>
      </c>
      <c r="R234" s="5">
        <v>30355134.977200001</v>
      </c>
      <c r="S234" s="6">
        <f t="shared" si="26"/>
        <v>124293471.96179999</v>
      </c>
    </row>
    <row r="235" spans="1:19" ht="24.95" customHeight="1" x14ac:dyDescent="0.2">
      <c r="A235" s="136"/>
      <c r="B235" s="135"/>
      <c r="C235" s="1">
        <v>7</v>
      </c>
      <c r="D235" s="5" t="s">
        <v>274</v>
      </c>
      <c r="E235" s="5">
        <v>133968624.6956</v>
      </c>
      <c r="F235" s="5">
        <v>-3705965.517</v>
      </c>
      <c r="G235" s="5">
        <v>206022.17879999999</v>
      </c>
      <c r="H235" s="5">
        <v>36839923.214900002</v>
      </c>
      <c r="I235" s="6">
        <f t="shared" si="32"/>
        <v>167308604.57230002</v>
      </c>
      <c r="J235" s="11"/>
      <c r="K235" s="133"/>
      <c r="L235" s="135"/>
      <c r="M235" s="12">
        <v>11</v>
      </c>
      <c r="N235" s="5" t="s">
        <v>639</v>
      </c>
      <c r="O235" s="5">
        <v>102202763.91779999</v>
      </c>
      <c r="P235" s="5">
        <v>-2734288.18</v>
      </c>
      <c r="Q235" s="5">
        <v>157171.39850000001</v>
      </c>
      <c r="R235" s="5">
        <v>32760142.066300001</v>
      </c>
      <c r="S235" s="6">
        <f t="shared" si="26"/>
        <v>132385789.20259999</v>
      </c>
    </row>
    <row r="236" spans="1:19" ht="24.95" customHeight="1" x14ac:dyDescent="0.2">
      <c r="A236" s="136"/>
      <c r="B236" s="135"/>
      <c r="C236" s="1">
        <v>8</v>
      </c>
      <c r="D236" s="5" t="s">
        <v>275</v>
      </c>
      <c r="E236" s="5">
        <v>118665838.477</v>
      </c>
      <c r="F236" s="5">
        <v>-3552937.6548000001</v>
      </c>
      <c r="G236" s="5">
        <v>182488.95699999999</v>
      </c>
      <c r="H236" s="5">
        <v>32423876.337900002</v>
      </c>
      <c r="I236" s="6">
        <f t="shared" si="32"/>
        <v>147719266.1171</v>
      </c>
      <c r="J236" s="11"/>
      <c r="K236" s="133"/>
      <c r="L236" s="135"/>
      <c r="M236" s="12">
        <v>12</v>
      </c>
      <c r="N236" s="5" t="s">
        <v>640</v>
      </c>
      <c r="O236" s="5">
        <v>118122842.75650001</v>
      </c>
      <c r="P236" s="5">
        <v>-2734288.18</v>
      </c>
      <c r="Q236" s="5">
        <v>181653.91699999999</v>
      </c>
      <c r="R236" s="5">
        <v>34207676.596299998</v>
      </c>
      <c r="S236" s="6">
        <f t="shared" si="26"/>
        <v>149777885.0898</v>
      </c>
    </row>
    <row r="237" spans="1:19" ht="24.95" customHeight="1" x14ac:dyDescent="0.2">
      <c r="A237" s="136"/>
      <c r="B237" s="135"/>
      <c r="C237" s="1">
        <v>9</v>
      </c>
      <c r="D237" s="5" t="s">
        <v>276</v>
      </c>
      <c r="E237" s="5">
        <v>107364153.57430001</v>
      </c>
      <c r="F237" s="5">
        <v>-3439920.8056999999</v>
      </c>
      <c r="G237" s="5">
        <v>165108.7849</v>
      </c>
      <c r="H237" s="5">
        <v>30330429.9857</v>
      </c>
      <c r="I237" s="6">
        <f t="shared" si="32"/>
        <v>134419771.53920001</v>
      </c>
      <c r="J237" s="11"/>
      <c r="K237" s="133"/>
      <c r="L237" s="135"/>
      <c r="M237" s="12">
        <v>13</v>
      </c>
      <c r="N237" s="5" t="s">
        <v>641</v>
      </c>
      <c r="O237" s="5">
        <v>110107527.65009999</v>
      </c>
      <c r="P237" s="5">
        <v>-2734288.18</v>
      </c>
      <c r="Q237" s="5">
        <v>169327.6526</v>
      </c>
      <c r="R237" s="5">
        <v>31817955.716400001</v>
      </c>
      <c r="S237" s="6">
        <f t="shared" si="26"/>
        <v>139360522.8391</v>
      </c>
    </row>
    <row r="238" spans="1:19" ht="24.95" customHeight="1" x14ac:dyDescent="0.2">
      <c r="A238" s="136"/>
      <c r="B238" s="135"/>
      <c r="C238" s="1">
        <v>10</v>
      </c>
      <c r="D238" s="5" t="s">
        <v>277</v>
      </c>
      <c r="E238" s="5">
        <v>149128344.868</v>
      </c>
      <c r="F238" s="5">
        <v>-3857562.7187000001</v>
      </c>
      <c r="G238" s="5">
        <v>229335.38800000001</v>
      </c>
      <c r="H238" s="5">
        <v>38192613.765000001</v>
      </c>
      <c r="I238" s="6">
        <f t="shared" si="32"/>
        <v>183692731.30230004</v>
      </c>
      <c r="J238" s="11"/>
      <c r="K238" s="133"/>
      <c r="L238" s="135"/>
      <c r="M238" s="12">
        <v>14</v>
      </c>
      <c r="N238" s="5" t="s">
        <v>642</v>
      </c>
      <c r="O238" s="5">
        <v>95979662.273399994</v>
      </c>
      <c r="P238" s="5">
        <v>-2734288.18</v>
      </c>
      <c r="Q238" s="5">
        <v>147601.26999999999</v>
      </c>
      <c r="R238" s="5">
        <v>30542530.005600002</v>
      </c>
      <c r="S238" s="6">
        <f t="shared" si="26"/>
        <v>123935505.36899999</v>
      </c>
    </row>
    <row r="239" spans="1:19" ht="24.95" customHeight="1" x14ac:dyDescent="0.2">
      <c r="A239" s="136"/>
      <c r="B239" s="135"/>
      <c r="C239" s="1">
        <v>11</v>
      </c>
      <c r="D239" s="5" t="s">
        <v>278</v>
      </c>
      <c r="E239" s="5">
        <v>115691543.07889999</v>
      </c>
      <c r="F239" s="5">
        <v>-3523194.7008000002</v>
      </c>
      <c r="G239" s="5">
        <v>177914.96950000001</v>
      </c>
      <c r="H239" s="5">
        <v>32255589.070999999</v>
      </c>
      <c r="I239" s="6">
        <f t="shared" si="32"/>
        <v>144601852.41859999</v>
      </c>
      <c r="J239" s="11"/>
      <c r="K239" s="133"/>
      <c r="L239" s="135"/>
      <c r="M239" s="12">
        <v>15</v>
      </c>
      <c r="N239" s="5" t="s">
        <v>643</v>
      </c>
      <c r="O239" s="5">
        <v>75422858.726199999</v>
      </c>
      <c r="P239" s="5">
        <v>-2734288.18</v>
      </c>
      <c r="Q239" s="5">
        <v>115988.2153</v>
      </c>
      <c r="R239" s="5">
        <v>23713763.452100001</v>
      </c>
      <c r="S239" s="6">
        <f t="shared" si="26"/>
        <v>96518322.21359998</v>
      </c>
    </row>
    <row r="240" spans="1:19" ht="24.95" customHeight="1" x14ac:dyDescent="0.2">
      <c r="A240" s="136"/>
      <c r="B240" s="135"/>
      <c r="C240" s="1">
        <v>12</v>
      </c>
      <c r="D240" s="5" t="s">
        <v>279</v>
      </c>
      <c r="E240" s="5">
        <v>127656730.91329999</v>
      </c>
      <c r="F240" s="5">
        <v>-3642846.5791000002</v>
      </c>
      <c r="G240" s="5">
        <v>196315.50219999999</v>
      </c>
      <c r="H240" s="5">
        <v>35570681.470600002</v>
      </c>
      <c r="I240" s="6">
        <f t="shared" si="32"/>
        <v>159780881.30700001</v>
      </c>
      <c r="J240" s="11"/>
      <c r="K240" s="133"/>
      <c r="L240" s="135"/>
      <c r="M240" s="12">
        <v>16</v>
      </c>
      <c r="N240" s="5" t="s">
        <v>538</v>
      </c>
      <c r="O240" s="5">
        <v>97189491.643900007</v>
      </c>
      <c r="P240" s="5">
        <v>-2734288.18</v>
      </c>
      <c r="Q240" s="5">
        <v>149461.7928</v>
      </c>
      <c r="R240" s="5">
        <v>27861189.943500001</v>
      </c>
      <c r="S240" s="6">
        <f t="shared" si="26"/>
        <v>122465855.20019999</v>
      </c>
    </row>
    <row r="241" spans="1:19" ht="24.95" customHeight="1" x14ac:dyDescent="0.2">
      <c r="A241" s="136"/>
      <c r="B241" s="122"/>
      <c r="C241" s="1">
        <v>13</v>
      </c>
      <c r="D241" s="5" t="s">
        <v>280</v>
      </c>
      <c r="E241" s="5">
        <v>139815795.1485</v>
      </c>
      <c r="F241" s="5">
        <v>-3764437.2215</v>
      </c>
      <c r="G241" s="5">
        <v>215014.1857</v>
      </c>
      <c r="H241" s="5">
        <v>38384108.276900001</v>
      </c>
      <c r="I241" s="6">
        <f t="shared" si="32"/>
        <v>174650480.38959998</v>
      </c>
      <c r="J241" s="11"/>
      <c r="K241" s="133"/>
      <c r="L241" s="135"/>
      <c r="M241" s="12">
        <v>17</v>
      </c>
      <c r="N241" s="5" t="s">
        <v>644</v>
      </c>
      <c r="O241" s="5">
        <v>85685825.125599995</v>
      </c>
      <c r="P241" s="5">
        <v>-2734288.18</v>
      </c>
      <c r="Q241" s="5">
        <v>131771.0055</v>
      </c>
      <c r="R241" s="5">
        <v>25450207.336300001</v>
      </c>
      <c r="S241" s="6">
        <f t="shared" si="26"/>
        <v>108533515.28739999</v>
      </c>
    </row>
    <row r="242" spans="1:19" ht="24.95" customHeight="1" x14ac:dyDescent="0.2">
      <c r="A242" s="1"/>
      <c r="B242" s="126" t="s">
        <v>821</v>
      </c>
      <c r="C242" s="127"/>
      <c r="D242" s="128"/>
      <c r="E242" s="14">
        <f>SUM(E229:E241)</f>
        <v>1577678146.4664001</v>
      </c>
      <c r="F242" s="14">
        <f t="shared" ref="F242:I242" si="33">SUM(F229:F241)</f>
        <v>-46538411.974700004</v>
      </c>
      <c r="G242" s="14">
        <f t="shared" si="33"/>
        <v>2426215.0178999999</v>
      </c>
      <c r="H242" s="14">
        <f t="shared" si="33"/>
        <v>436093227.53659993</v>
      </c>
      <c r="I242" s="14">
        <f t="shared" si="33"/>
        <v>1969659177.0462</v>
      </c>
      <c r="J242" s="11"/>
      <c r="K242" s="133"/>
      <c r="L242" s="135"/>
      <c r="M242" s="12">
        <v>18</v>
      </c>
      <c r="N242" s="5" t="s">
        <v>864</v>
      </c>
      <c r="O242" s="5">
        <v>89328400.334999993</v>
      </c>
      <c r="P242" s="5">
        <v>-2734288.18</v>
      </c>
      <c r="Q242" s="5">
        <v>137372.6998</v>
      </c>
      <c r="R242" s="5">
        <v>28544761.426600002</v>
      </c>
      <c r="S242" s="6">
        <f t="shared" si="26"/>
        <v>115276246.2814</v>
      </c>
    </row>
    <row r="243" spans="1:19" ht="24.95" customHeight="1" x14ac:dyDescent="0.2">
      <c r="A243" s="121" t="s">
        <v>34</v>
      </c>
      <c r="B243" s="121" t="s">
        <v>34</v>
      </c>
      <c r="C243" s="1">
        <v>1</v>
      </c>
      <c r="D243" s="5" t="s">
        <v>281</v>
      </c>
      <c r="E243" s="5">
        <v>145158509.8556</v>
      </c>
      <c r="F243" s="5">
        <v>0</v>
      </c>
      <c r="G243" s="5">
        <v>223230.42079999999</v>
      </c>
      <c r="H243" s="5">
        <v>42985269.045199998</v>
      </c>
      <c r="I243" s="6">
        <f t="shared" ref="I243:I260" si="34">SUM(E243:H243)</f>
        <v>188367009.32159999</v>
      </c>
      <c r="J243" s="11"/>
      <c r="K243" s="133"/>
      <c r="L243" s="135"/>
      <c r="M243" s="12">
        <v>19</v>
      </c>
      <c r="N243" s="5" t="s">
        <v>645</v>
      </c>
      <c r="O243" s="5">
        <v>94660804.744399995</v>
      </c>
      <c r="P243" s="5">
        <v>-2734288.18</v>
      </c>
      <c r="Q243" s="5">
        <v>145573.07939999999</v>
      </c>
      <c r="R243" s="5">
        <v>28334159.153299998</v>
      </c>
      <c r="S243" s="6">
        <f t="shared" si="26"/>
        <v>120406248.79709999</v>
      </c>
    </row>
    <row r="244" spans="1:19" ht="24.95" customHeight="1" x14ac:dyDescent="0.2">
      <c r="A244" s="135"/>
      <c r="B244" s="135"/>
      <c r="C244" s="1">
        <v>2</v>
      </c>
      <c r="D244" s="5" t="s">
        <v>282</v>
      </c>
      <c r="E244" s="5">
        <v>137868998.09810001</v>
      </c>
      <c r="F244" s="5">
        <v>0</v>
      </c>
      <c r="G244" s="5">
        <v>212020.32519999999</v>
      </c>
      <c r="H244" s="5">
        <v>48390264.175800003</v>
      </c>
      <c r="I244" s="6">
        <f t="shared" si="34"/>
        <v>186471282.59909999</v>
      </c>
      <c r="J244" s="11"/>
      <c r="K244" s="133"/>
      <c r="L244" s="135"/>
      <c r="M244" s="12">
        <v>20</v>
      </c>
      <c r="N244" s="5" t="s">
        <v>542</v>
      </c>
      <c r="O244" s="5">
        <v>93680854.897699997</v>
      </c>
      <c r="P244" s="5">
        <v>-2734288.18</v>
      </c>
      <c r="Q244" s="5">
        <v>144066.07430000001</v>
      </c>
      <c r="R244" s="5">
        <v>29441853.4593</v>
      </c>
      <c r="S244" s="6">
        <f t="shared" si="26"/>
        <v>120532486.25129999</v>
      </c>
    </row>
    <row r="245" spans="1:19" ht="24.95" customHeight="1" x14ac:dyDescent="0.2">
      <c r="A245" s="135"/>
      <c r="B245" s="135"/>
      <c r="C245" s="1">
        <v>3</v>
      </c>
      <c r="D245" s="5" t="s">
        <v>283</v>
      </c>
      <c r="E245" s="5">
        <v>91230441.242400005</v>
      </c>
      <c r="F245" s="5">
        <v>0</v>
      </c>
      <c r="G245" s="5">
        <v>140297.73250000001</v>
      </c>
      <c r="H245" s="5">
        <v>32090370.8402</v>
      </c>
      <c r="I245" s="6">
        <f t="shared" si="34"/>
        <v>123461109.81510001</v>
      </c>
      <c r="J245" s="11"/>
      <c r="K245" s="133"/>
      <c r="L245" s="135"/>
      <c r="M245" s="12">
        <v>21</v>
      </c>
      <c r="N245" s="5" t="s">
        <v>646</v>
      </c>
      <c r="O245" s="5">
        <v>101359154.3519</v>
      </c>
      <c r="P245" s="5">
        <v>-2734288.18</v>
      </c>
      <c r="Q245" s="5">
        <v>155874.06280000001</v>
      </c>
      <c r="R245" s="5">
        <v>31116527.161699999</v>
      </c>
      <c r="S245" s="6">
        <f t="shared" si="26"/>
        <v>129897267.39639999</v>
      </c>
    </row>
    <row r="246" spans="1:19" ht="24.95" customHeight="1" x14ac:dyDescent="0.2">
      <c r="A246" s="135"/>
      <c r="B246" s="135"/>
      <c r="C246" s="1">
        <v>4</v>
      </c>
      <c r="D246" s="5" t="s">
        <v>284</v>
      </c>
      <c r="E246" s="5">
        <v>93924427.219999999</v>
      </c>
      <c r="F246" s="5">
        <v>0</v>
      </c>
      <c r="G246" s="5">
        <v>144440.64929999999</v>
      </c>
      <c r="H246" s="5">
        <v>33065630.988200001</v>
      </c>
      <c r="I246" s="6">
        <f t="shared" si="34"/>
        <v>127134498.85749999</v>
      </c>
      <c r="J246" s="11"/>
      <c r="K246" s="133"/>
      <c r="L246" s="135"/>
      <c r="M246" s="12">
        <v>22</v>
      </c>
      <c r="N246" s="5" t="s">
        <v>647</v>
      </c>
      <c r="O246" s="5">
        <v>92000243.486300007</v>
      </c>
      <c r="P246" s="5">
        <v>-2734288.18</v>
      </c>
      <c r="Q246" s="5">
        <v>141481.56450000001</v>
      </c>
      <c r="R246" s="5">
        <v>28307894.666499998</v>
      </c>
      <c r="S246" s="6">
        <f t="shared" si="26"/>
        <v>117715331.53730001</v>
      </c>
    </row>
    <row r="247" spans="1:19" ht="24.95" customHeight="1" x14ac:dyDescent="0.2">
      <c r="A247" s="135"/>
      <c r="B247" s="135"/>
      <c r="C247" s="1">
        <v>5</v>
      </c>
      <c r="D247" s="5" t="s">
        <v>285</v>
      </c>
      <c r="E247" s="5">
        <v>112459934.25929999</v>
      </c>
      <c r="F247" s="5">
        <v>0</v>
      </c>
      <c r="G247" s="5">
        <v>172945.27530000001</v>
      </c>
      <c r="H247" s="5">
        <v>36426859.946500003</v>
      </c>
      <c r="I247" s="6">
        <f t="shared" si="34"/>
        <v>149059739.48109999</v>
      </c>
      <c r="J247" s="11"/>
      <c r="K247" s="133"/>
      <c r="L247" s="135"/>
      <c r="M247" s="12">
        <v>23</v>
      </c>
      <c r="N247" s="5" t="s">
        <v>648</v>
      </c>
      <c r="O247" s="5">
        <v>113127209.8266</v>
      </c>
      <c r="P247" s="5">
        <v>-2734288.18</v>
      </c>
      <c r="Q247" s="5">
        <v>173971.43770000001</v>
      </c>
      <c r="R247" s="5">
        <v>34436274.906800002</v>
      </c>
      <c r="S247" s="6">
        <f t="shared" si="26"/>
        <v>145003167.99110001</v>
      </c>
    </row>
    <row r="248" spans="1:19" ht="24.95" customHeight="1" x14ac:dyDescent="0.2">
      <c r="A248" s="135"/>
      <c r="B248" s="135"/>
      <c r="C248" s="1">
        <v>6</v>
      </c>
      <c r="D248" s="5" t="s">
        <v>286</v>
      </c>
      <c r="E248" s="5">
        <v>95586878.458000004</v>
      </c>
      <c r="F248" s="5">
        <v>0</v>
      </c>
      <c r="G248" s="5">
        <v>146997.2317</v>
      </c>
      <c r="H248" s="5">
        <v>33516991.056699999</v>
      </c>
      <c r="I248" s="6">
        <f t="shared" si="34"/>
        <v>129250866.7464</v>
      </c>
      <c r="J248" s="11"/>
      <c r="K248" s="133"/>
      <c r="L248" s="135"/>
      <c r="M248" s="12">
        <v>24</v>
      </c>
      <c r="N248" s="5" t="s">
        <v>865</v>
      </c>
      <c r="O248" s="5">
        <v>93812266.586300001</v>
      </c>
      <c r="P248" s="5">
        <v>-2734288.18</v>
      </c>
      <c r="Q248" s="5">
        <v>144268.1643</v>
      </c>
      <c r="R248" s="5">
        <v>29234377.910599999</v>
      </c>
      <c r="S248" s="6">
        <f t="shared" si="26"/>
        <v>120456624.48119998</v>
      </c>
    </row>
    <row r="249" spans="1:19" ht="24.95" customHeight="1" x14ac:dyDescent="0.2">
      <c r="A249" s="135"/>
      <c r="B249" s="135"/>
      <c r="C249" s="1">
        <v>7</v>
      </c>
      <c r="D249" s="5" t="s">
        <v>287</v>
      </c>
      <c r="E249" s="5">
        <v>95674797.636500001</v>
      </c>
      <c r="F249" s="5">
        <v>0</v>
      </c>
      <c r="G249" s="5">
        <v>147132.43719999999</v>
      </c>
      <c r="H249" s="5">
        <v>31344473.313200001</v>
      </c>
      <c r="I249" s="6">
        <f t="shared" si="34"/>
        <v>127166403.38689999</v>
      </c>
      <c r="J249" s="11"/>
      <c r="K249" s="133"/>
      <c r="L249" s="135"/>
      <c r="M249" s="12">
        <v>25</v>
      </c>
      <c r="N249" s="5" t="s">
        <v>866</v>
      </c>
      <c r="O249" s="5">
        <v>123596493.8627</v>
      </c>
      <c r="P249" s="5">
        <v>-2734288.18</v>
      </c>
      <c r="Q249" s="5">
        <v>190071.51130000001</v>
      </c>
      <c r="R249" s="5">
        <v>30457205.165100001</v>
      </c>
      <c r="S249" s="6">
        <f t="shared" si="26"/>
        <v>151509482.35909998</v>
      </c>
    </row>
    <row r="250" spans="1:19" ht="24.95" customHeight="1" x14ac:dyDescent="0.2">
      <c r="A250" s="135"/>
      <c r="B250" s="135"/>
      <c r="C250" s="1">
        <v>8</v>
      </c>
      <c r="D250" s="5" t="s">
        <v>288</v>
      </c>
      <c r="E250" s="5">
        <v>110990741.4684</v>
      </c>
      <c r="F250" s="5">
        <v>0</v>
      </c>
      <c r="G250" s="5">
        <v>170685.8933</v>
      </c>
      <c r="H250" s="5">
        <v>34917346.786399998</v>
      </c>
      <c r="I250" s="6">
        <f t="shared" si="34"/>
        <v>146078774.14809999</v>
      </c>
      <c r="J250" s="11"/>
      <c r="K250" s="133"/>
      <c r="L250" s="135"/>
      <c r="M250" s="12">
        <v>26</v>
      </c>
      <c r="N250" s="5" t="s">
        <v>649</v>
      </c>
      <c r="O250" s="5">
        <v>84598918.205200002</v>
      </c>
      <c r="P250" s="5">
        <v>-2734288.18</v>
      </c>
      <c r="Q250" s="5">
        <v>130099.51760000001</v>
      </c>
      <c r="R250" s="5">
        <v>26460764.730999999</v>
      </c>
      <c r="S250" s="6">
        <f t="shared" si="26"/>
        <v>108455494.27379999</v>
      </c>
    </row>
    <row r="251" spans="1:19" ht="24.95" customHeight="1" x14ac:dyDescent="0.2">
      <c r="A251" s="135"/>
      <c r="B251" s="135"/>
      <c r="C251" s="1">
        <v>9</v>
      </c>
      <c r="D251" s="5" t="s">
        <v>289</v>
      </c>
      <c r="E251" s="5">
        <v>122158934.13160001</v>
      </c>
      <c r="F251" s="5">
        <v>0</v>
      </c>
      <c r="G251" s="5">
        <v>187860.7758</v>
      </c>
      <c r="H251" s="5">
        <v>38503560.951300003</v>
      </c>
      <c r="I251" s="6">
        <f t="shared" si="34"/>
        <v>160850355.85870001</v>
      </c>
      <c r="J251" s="11"/>
      <c r="K251" s="133"/>
      <c r="L251" s="135"/>
      <c r="M251" s="12">
        <v>27</v>
      </c>
      <c r="N251" s="5" t="s">
        <v>650</v>
      </c>
      <c r="O251" s="5">
        <v>102326425.31730001</v>
      </c>
      <c r="P251" s="5">
        <v>-2734288.18</v>
      </c>
      <c r="Q251" s="5">
        <v>157361.5698</v>
      </c>
      <c r="R251" s="5">
        <v>30293990.140299998</v>
      </c>
      <c r="S251" s="6">
        <f t="shared" si="26"/>
        <v>130043488.84740001</v>
      </c>
    </row>
    <row r="252" spans="1:19" ht="24.95" customHeight="1" x14ac:dyDescent="0.2">
      <c r="A252" s="135"/>
      <c r="B252" s="135"/>
      <c r="C252" s="1">
        <v>10</v>
      </c>
      <c r="D252" s="5" t="s">
        <v>290</v>
      </c>
      <c r="E252" s="5">
        <v>88888550.722000003</v>
      </c>
      <c r="F252" s="5">
        <v>0</v>
      </c>
      <c r="G252" s="5">
        <v>136696.2819</v>
      </c>
      <c r="H252" s="5">
        <v>29611850.9813</v>
      </c>
      <c r="I252" s="6">
        <f t="shared" si="34"/>
        <v>118637097.9852</v>
      </c>
      <c r="J252" s="11"/>
      <c r="K252" s="133"/>
      <c r="L252" s="135"/>
      <c r="M252" s="12">
        <v>28</v>
      </c>
      <c r="N252" s="5" t="s">
        <v>651</v>
      </c>
      <c r="O252" s="5">
        <v>102654520.1522</v>
      </c>
      <c r="P252" s="5">
        <v>-2734288.18</v>
      </c>
      <c r="Q252" s="5">
        <v>157866.1269</v>
      </c>
      <c r="R252" s="5">
        <v>31465191.6974</v>
      </c>
      <c r="S252" s="6">
        <f t="shared" si="26"/>
        <v>131543289.7965</v>
      </c>
    </row>
    <row r="253" spans="1:19" ht="24.95" customHeight="1" x14ac:dyDescent="0.2">
      <c r="A253" s="135"/>
      <c r="B253" s="135"/>
      <c r="C253" s="1">
        <v>11</v>
      </c>
      <c r="D253" s="5" t="s">
        <v>291</v>
      </c>
      <c r="E253" s="5">
        <v>152522839.89739999</v>
      </c>
      <c r="F253" s="5">
        <v>0</v>
      </c>
      <c r="G253" s="5">
        <v>234555.57490000001</v>
      </c>
      <c r="H253" s="5">
        <v>50558612.953100003</v>
      </c>
      <c r="I253" s="6">
        <f t="shared" si="34"/>
        <v>203316008.42539999</v>
      </c>
      <c r="J253" s="11"/>
      <c r="K253" s="133"/>
      <c r="L253" s="135"/>
      <c r="M253" s="12">
        <v>29</v>
      </c>
      <c r="N253" s="5" t="s">
        <v>652</v>
      </c>
      <c r="O253" s="5">
        <v>90461790.376000002</v>
      </c>
      <c r="P253" s="5">
        <v>-2734288.18</v>
      </c>
      <c r="Q253" s="5">
        <v>139115.67120000001</v>
      </c>
      <c r="R253" s="5">
        <v>28300946.389600001</v>
      </c>
      <c r="S253" s="6">
        <f t="shared" si="26"/>
        <v>116167564.2568</v>
      </c>
    </row>
    <row r="254" spans="1:19" ht="24.95" customHeight="1" x14ac:dyDescent="0.2">
      <c r="A254" s="135"/>
      <c r="B254" s="135"/>
      <c r="C254" s="1">
        <v>12</v>
      </c>
      <c r="D254" s="5" t="s">
        <v>292</v>
      </c>
      <c r="E254" s="5">
        <v>156970267.62169999</v>
      </c>
      <c r="F254" s="5">
        <v>0</v>
      </c>
      <c r="G254" s="5">
        <v>241395.00279999999</v>
      </c>
      <c r="H254" s="5">
        <v>50806319.025200002</v>
      </c>
      <c r="I254" s="6">
        <f t="shared" si="34"/>
        <v>208017981.64969999</v>
      </c>
      <c r="J254" s="11"/>
      <c r="K254" s="134"/>
      <c r="L254" s="122"/>
      <c r="M254" s="12">
        <v>30</v>
      </c>
      <c r="N254" s="5" t="s">
        <v>653</v>
      </c>
      <c r="O254" s="5">
        <v>100645514.882</v>
      </c>
      <c r="P254" s="5">
        <v>-2734288.18</v>
      </c>
      <c r="Q254" s="5">
        <v>154776.60019999999</v>
      </c>
      <c r="R254" s="5">
        <v>32026404.023899999</v>
      </c>
      <c r="S254" s="6">
        <f t="shared" si="26"/>
        <v>130092407.32609999</v>
      </c>
    </row>
    <row r="255" spans="1:19" ht="24.95" customHeight="1" x14ac:dyDescent="0.2">
      <c r="A255" s="135"/>
      <c r="B255" s="135"/>
      <c r="C255" s="1">
        <v>13</v>
      </c>
      <c r="D255" s="5" t="s">
        <v>293</v>
      </c>
      <c r="E255" s="5">
        <v>123034436.8618</v>
      </c>
      <c r="F255" s="5">
        <v>0</v>
      </c>
      <c r="G255" s="5">
        <v>189207.1581</v>
      </c>
      <c r="H255" s="5">
        <v>37468823.552900001</v>
      </c>
      <c r="I255" s="6">
        <f t="shared" si="34"/>
        <v>160692467.57279998</v>
      </c>
      <c r="J255" s="11"/>
      <c r="K255" s="18"/>
      <c r="L255" s="126" t="s">
        <v>839</v>
      </c>
      <c r="M255" s="127"/>
      <c r="N255" s="128"/>
      <c r="O255" s="14">
        <f>SUM(O225:O254)</f>
        <v>2868220892.5167003</v>
      </c>
      <c r="P255" s="14">
        <f t="shared" ref="P255:S255" si="35">SUM(P225:P254)</f>
        <v>-82028645.400000036</v>
      </c>
      <c r="Q255" s="14">
        <f t="shared" si="35"/>
        <v>4410862.0125000002</v>
      </c>
      <c r="R255" s="14">
        <f t="shared" si="35"/>
        <v>872042821.90439999</v>
      </c>
      <c r="S255" s="14">
        <f t="shared" si="35"/>
        <v>3662645931.0335999</v>
      </c>
    </row>
    <row r="256" spans="1:19" ht="24.95" customHeight="1" x14ac:dyDescent="0.2">
      <c r="A256" s="135"/>
      <c r="B256" s="135"/>
      <c r="C256" s="1">
        <v>14</v>
      </c>
      <c r="D256" s="5" t="s">
        <v>294</v>
      </c>
      <c r="E256" s="5">
        <v>117334892.5944</v>
      </c>
      <c r="F256" s="5">
        <v>0</v>
      </c>
      <c r="G256" s="5">
        <v>180442.1765</v>
      </c>
      <c r="H256" s="5">
        <v>35462994.9727</v>
      </c>
      <c r="I256" s="6">
        <f t="shared" si="34"/>
        <v>152978329.74360001</v>
      </c>
      <c r="J256" s="11"/>
      <c r="K256" s="132">
        <v>30</v>
      </c>
      <c r="L256" s="121" t="s">
        <v>52</v>
      </c>
      <c r="M256" s="12">
        <v>1</v>
      </c>
      <c r="N256" s="5" t="s">
        <v>654</v>
      </c>
      <c r="O256" s="5">
        <v>99054319.7729</v>
      </c>
      <c r="P256" s="5">
        <v>-2536017.62</v>
      </c>
      <c r="Q256" s="5">
        <v>152329.59820000001</v>
      </c>
      <c r="R256" s="5">
        <v>35860777.039899997</v>
      </c>
      <c r="S256" s="6">
        <f t="shared" si="26"/>
        <v>132531408.79099998</v>
      </c>
    </row>
    <row r="257" spans="1:19" ht="24.95" customHeight="1" x14ac:dyDescent="0.2">
      <c r="A257" s="135"/>
      <c r="B257" s="135"/>
      <c r="C257" s="1">
        <v>15</v>
      </c>
      <c r="D257" s="5" t="s">
        <v>295</v>
      </c>
      <c r="E257" s="5">
        <v>128061380.9316</v>
      </c>
      <c r="F257" s="5">
        <v>0</v>
      </c>
      <c r="G257" s="5">
        <v>196937.78880000001</v>
      </c>
      <c r="H257" s="5">
        <v>34178050.122500002</v>
      </c>
      <c r="I257" s="6">
        <f t="shared" si="34"/>
        <v>162436368.84290001</v>
      </c>
      <c r="J257" s="11"/>
      <c r="K257" s="133"/>
      <c r="L257" s="135"/>
      <c r="M257" s="12">
        <v>2</v>
      </c>
      <c r="N257" s="5" t="s">
        <v>655</v>
      </c>
      <c r="O257" s="5">
        <v>115031615.0968</v>
      </c>
      <c r="P257" s="5">
        <v>-2536017.62</v>
      </c>
      <c r="Q257" s="5">
        <v>176900.10649999999</v>
      </c>
      <c r="R257" s="5">
        <v>41223874.060699999</v>
      </c>
      <c r="S257" s="6">
        <f t="shared" si="26"/>
        <v>153896371.64399999</v>
      </c>
    </row>
    <row r="258" spans="1:19" ht="24.95" customHeight="1" x14ac:dyDescent="0.2">
      <c r="A258" s="135"/>
      <c r="B258" s="135"/>
      <c r="C258" s="1">
        <v>16</v>
      </c>
      <c r="D258" s="5" t="s">
        <v>296</v>
      </c>
      <c r="E258" s="5">
        <v>112336433.7493</v>
      </c>
      <c r="F258" s="5">
        <v>0</v>
      </c>
      <c r="G258" s="5">
        <v>172755.35140000001</v>
      </c>
      <c r="H258" s="5">
        <v>35500237.736900002</v>
      </c>
      <c r="I258" s="6">
        <f t="shared" si="34"/>
        <v>148009426.83759999</v>
      </c>
      <c r="J258" s="11"/>
      <c r="K258" s="133"/>
      <c r="L258" s="135"/>
      <c r="M258" s="12">
        <v>3</v>
      </c>
      <c r="N258" s="5" t="s">
        <v>656</v>
      </c>
      <c r="O258" s="5">
        <v>114584058.0599</v>
      </c>
      <c r="P258" s="5">
        <v>-2536017.62</v>
      </c>
      <c r="Q258" s="5">
        <v>176211.8358</v>
      </c>
      <c r="R258" s="5">
        <v>38329430.345600002</v>
      </c>
      <c r="S258" s="6">
        <f t="shared" si="26"/>
        <v>150553682.62130001</v>
      </c>
    </row>
    <row r="259" spans="1:19" ht="24.95" customHeight="1" x14ac:dyDescent="0.2">
      <c r="A259" s="135"/>
      <c r="B259" s="135"/>
      <c r="C259" s="1">
        <v>17</v>
      </c>
      <c r="D259" s="5" t="s">
        <v>297</v>
      </c>
      <c r="E259" s="5">
        <v>92131129.517000005</v>
      </c>
      <c r="F259" s="5">
        <v>0</v>
      </c>
      <c r="G259" s="5">
        <v>141682.8461</v>
      </c>
      <c r="H259" s="5">
        <v>31539928.342799999</v>
      </c>
      <c r="I259" s="6">
        <f t="shared" si="34"/>
        <v>123812740.70590001</v>
      </c>
      <c r="J259" s="11"/>
      <c r="K259" s="133"/>
      <c r="L259" s="135"/>
      <c r="M259" s="12">
        <v>4</v>
      </c>
      <c r="N259" s="5" t="s">
        <v>867</v>
      </c>
      <c r="O259" s="5">
        <v>122763336.7694</v>
      </c>
      <c r="P259" s="5">
        <v>-2536017.62</v>
      </c>
      <c r="Q259" s="5">
        <v>188790.24979999999</v>
      </c>
      <c r="R259" s="5">
        <v>34236200.414099999</v>
      </c>
      <c r="S259" s="6">
        <f t="shared" si="26"/>
        <v>154652309.81329998</v>
      </c>
    </row>
    <row r="260" spans="1:19" ht="24.95" customHeight="1" x14ac:dyDescent="0.2">
      <c r="A260" s="122"/>
      <c r="B260" s="122"/>
      <c r="C260" s="1">
        <v>18</v>
      </c>
      <c r="D260" s="5" t="s">
        <v>298</v>
      </c>
      <c r="E260" s="5">
        <v>114647895.9241</v>
      </c>
      <c r="F260" s="5">
        <v>0</v>
      </c>
      <c r="G260" s="5">
        <v>176310.00810000001</v>
      </c>
      <c r="H260" s="5">
        <v>33167562.210499998</v>
      </c>
      <c r="I260" s="6">
        <f t="shared" si="34"/>
        <v>147991768.14269999</v>
      </c>
      <c r="J260" s="11"/>
      <c r="K260" s="133"/>
      <c r="L260" s="135"/>
      <c r="M260" s="12">
        <v>5</v>
      </c>
      <c r="N260" s="5" t="s">
        <v>657</v>
      </c>
      <c r="O260" s="5">
        <v>124555720.2277</v>
      </c>
      <c r="P260" s="5">
        <v>-2536017.62</v>
      </c>
      <c r="Q260" s="5">
        <v>191546.647</v>
      </c>
      <c r="R260" s="5">
        <v>46102537.2148</v>
      </c>
      <c r="S260" s="6">
        <f t="shared" si="26"/>
        <v>168313786.46950001</v>
      </c>
    </row>
    <row r="261" spans="1:19" ht="24.95" customHeight="1" x14ac:dyDescent="0.2">
      <c r="A261" s="1"/>
      <c r="B261" s="126" t="s">
        <v>822</v>
      </c>
      <c r="C261" s="127"/>
      <c r="D261" s="128"/>
      <c r="E261" s="14">
        <f>SUM(E243:E260)</f>
        <v>2090981490.1891997</v>
      </c>
      <c r="F261" s="14">
        <f t="shared" ref="F261:I261" si="36">SUM(F243:F260)</f>
        <v>0</v>
      </c>
      <c r="G261" s="14">
        <f t="shared" si="36"/>
        <v>3215592.9297000007</v>
      </c>
      <c r="H261" s="14">
        <f t="shared" si="36"/>
        <v>669535147.00139999</v>
      </c>
      <c r="I261" s="14">
        <f t="shared" si="36"/>
        <v>2763732230.1203003</v>
      </c>
      <c r="J261" s="11"/>
      <c r="K261" s="133"/>
      <c r="L261" s="135"/>
      <c r="M261" s="12">
        <v>6</v>
      </c>
      <c r="N261" s="5" t="s">
        <v>658</v>
      </c>
      <c r="O261" s="5">
        <v>128017926.89839999</v>
      </c>
      <c r="P261" s="5">
        <v>-2536017.62</v>
      </c>
      <c r="Q261" s="5">
        <v>196870.96350000001</v>
      </c>
      <c r="R261" s="5">
        <v>47855031.618699998</v>
      </c>
      <c r="S261" s="6">
        <f t="shared" si="26"/>
        <v>173533811.86059999</v>
      </c>
    </row>
    <row r="262" spans="1:19" ht="24.95" customHeight="1" x14ac:dyDescent="0.2">
      <c r="A262" s="136">
        <v>13</v>
      </c>
      <c r="B262" s="121" t="s">
        <v>35</v>
      </c>
      <c r="C262" s="1">
        <v>1</v>
      </c>
      <c r="D262" s="5" t="s">
        <v>299</v>
      </c>
      <c r="E262" s="5">
        <v>134713717.20730001</v>
      </c>
      <c r="F262" s="5">
        <v>0</v>
      </c>
      <c r="G262" s="5">
        <v>207168.0111</v>
      </c>
      <c r="H262" s="5">
        <v>43542966.252499998</v>
      </c>
      <c r="I262" s="6">
        <f t="shared" ref="I262:I277" si="37">SUM(E262:H262)</f>
        <v>178463851.4709</v>
      </c>
      <c r="J262" s="11"/>
      <c r="K262" s="133"/>
      <c r="L262" s="135"/>
      <c r="M262" s="12">
        <v>7</v>
      </c>
      <c r="N262" s="5" t="s">
        <v>659</v>
      </c>
      <c r="O262" s="5">
        <v>138789399.0151</v>
      </c>
      <c r="P262" s="5">
        <v>-2536017.62</v>
      </c>
      <c r="Q262" s="5">
        <v>213435.7537</v>
      </c>
      <c r="R262" s="5">
        <v>49495102.902000003</v>
      </c>
      <c r="S262" s="6">
        <f t="shared" si="26"/>
        <v>185961920.0508</v>
      </c>
    </row>
    <row r="263" spans="1:19" ht="24.95" customHeight="1" x14ac:dyDescent="0.2">
      <c r="A263" s="136"/>
      <c r="B263" s="135"/>
      <c r="C263" s="1">
        <v>2</v>
      </c>
      <c r="D263" s="5" t="s">
        <v>300</v>
      </c>
      <c r="E263" s="5">
        <v>102508035.7148</v>
      </c>
      <c r="F263" s="5">
        <v>0</v>
      </c>
      <c r="G263" s="5">
        <v>157640.85740000001</v>
      </c>
      <c r="H263" s="5">
        <v>32395984.561000001</v>
      </c>
      <c r="I263" s="6">
        <f t="shared" si="37"/>
        <v>135061661.13319999</v>
      </c>
      <c r="J263" s="11"/>
      <c r="K263" s="133"/>
      <c r="L263" s="135"/>
      <c r="M263" s="12">
        <v>8</v>
      </c>
      <c r="N263" s="5" t="s">
        <v>660</v>
      </c>
      <c r="O263" s="5">
        <v>102143904.2811</v>
      </c>
      <c r="P263" s="5">
        <v>-2536017.62</v>
      </c>
      <c r="Q263" s="5">
        <v>157080.88190000001</v>
      </c>
      <c r="R263" s="5">
        <v>37157394.995300002</v>
      </c>
      <c r="S263" s="6">
        <f t="shared" si="26"/>
        <v>136922362.53830001</v>
      </c>
    </row>
    <row r="264" spans="1:19" ht="24.95" customHeight="1" x14ac:dyDescent="0.2">
      <c r="A264" s="136"/>
      <c r="B264" s="135"/>
      <c r="C264" s="1">
        <v>3</v>
      </c>
      <c r="D264" s="5" t="s">
        <v>301</v>
      </c>
      <c r="E264" s="5">
        <v>97739970.731700003</v>
      </c>
      <c r="F264" s="5">
        <v>0</v>
      </c>
      <c r="G264" s="5">
        <v>150308.34099999999</v>
      </c>
      <c r="H264" s="5">
        <v>28140025.984099999</v>
      </c>
      <c r="I264" s="6">
        <f t="shared" si="37"/>
        <v>126030305.05680001</v>
      </c>
      <c r="J264" s="11"/>
      <c r="K264" s="133"/>
      <c r="L264" s="135"/>
      <c r="M264" s="12">
        <v>9</v>
      </c>
      <c r="N264" s="5" t="s">
        <v>661</v>
      </c>
      <c r="O264" s="5">
        <v>121223257.8836</v>
      </c>
      <c r="P264" s="5">
        <v>-2536017.62</v>
      </c>
      <c r="Q264" s="5">
        <v>186421.85639999999</v>
      </c>
      <c r="R264" s="5">
        <v>45023678.258000001</v>
      </c>
      <c r="S264" s="6">
        <f t="shared" si="26"/>
        <v>163897340.37799999</v>
      </c>
    </row>
    <row r="265" spans="1:19" ht="24.95" customHeight="1" x14ac:dyDescent="0.2">
      <c r="A265" s="136"/>
      <c r="B265" s="135"/>
      <c r="C265" s="1">
        <v>4</v>
      </c>
      <c r="D265" s="5" t="s">
        <v>302</v>
      </c>
      <c r="E265" s="5">
        <v>100921825.954</v>
      </c>
      <c r="F265" s="5">
        <v>0</v>
      </c>
      <c r="G265" s="5">
        <v>155201.5221</v>
      </c>
      <c r="H265" s="5">
        <v>31684619.970199998</v>
      </c>
      <c r="I265" s="6">
        <f t="shared" si="37"/>
        <v>132761647.4463</v>
      </c>
      <c r="J265" s="11"/>
      <c r="K265" s="133"/>
      <c r="L265" s="135"/>
      <c r="M265" s="12">
        <v>10</v>
      </c>
      <c r="N265" s="5" t="s">
        <v>662</v>
      </c>
      <c r="O265" s="5">
        <v>126915180.5367</v>
      </c>
      <c r="P265" s="5">
        <v>-2536017.62</v>
      </c>
      <c r="Q265" s="5">
        <v>195175.1171</v>
      </c>
      <c r="R265" s="5">
        <v>46172853.777199998</v>
      </c>
      <c r="S265" s="6">
        <f t="shared" ref="S265:S328" si="38">SUM(O265:R265)</f>
        <v>170747191.81099999</v>
      </c>
    </row>
    <row r="266" spans="1:19" ht="24.95" customHeight="1" x14ac:dyDescent="0.2">
      <c r="A266" s="136"/>
      <c r="B266" s="135"/>
      <c r="C266" s="1">
        <v>5</v>
      </c>
      <c r="D266" s="5" t="s">
        <v>303</v>
      </c>
      <c r="E266" s="5">
        <v>106895880.41419999</v>
      </c>
      <c r="F266" s="5">
        <v>0</v>
      </c>
      <c r="G266" s="5">
        <v>164388.6562</v>
      </c>
      <c r="H266" s="5">
        <v>33583028.189400002</v>
      </c>
      <c r="I266" s="6">
        <f t="shared" si="37"/>
        <v>140643297.25980002</v>
      </c>
      <c r="J266" s="11"/>
      <c r="K266" s="133"/>
      <c r="L266" s="135"/>
      <c r="M266" s="12">
        <v>11</v>
      </c>
      <c r="N266" s="5" t="s">
        <v>847</v>
      </c>
      <c r="O266" s="5">
        <v>91789600.604000002</v>
      </c>
      <c r="P266" s="5">
        <v>-2536017.62</v>
      </c>
      <c r="Q266" s="5">
        <v>141157.62959999999</v>
      </c>
      <c r="R266" s="5">
        <v>33693331.538599998</v>
      </c>
      <c r="S266" s="6">
        <f t="shared" si="38"/>
        <v>123088072.1522</v>
      </c>
    </row>
    <row r="267" spans="1:19" ht="24.95" customHeight="1" x14ac:dyDescent="0.2">
      <c r="A267" s="136"/>
      <c r="B267" s="135"/>
      <c r="C267" s="1">
        <v>6</v>
      </c>
      <c r="D267" s="5" t="s">
        <v>304</v>
      </c>
      <c r="E267" s="5">
        <v>108970543.93539999</v>
      </c>
      <c r="F267" s="5">
        <v>0</v>
      </c>
      <c r="G267" s="5">
        <v>167579.15470000001</v>
      </c>
      <c r="H267" s="5">
        <v>34598518.860699996</v>
      </c>
      <c r="I267" s="6">
        <f t="shared" si="37"/>
        <v>143736641.9508</v>
      </c>
      <c r="J267" s="11"/>
      <c r="K267" s="133"/>
      <c r="L267" s="135"/>
      <c r="M267" s="12">
        <v>12</v>
      </c>
      <c r="N267" s="5" t="s">
        <v>663</v>
      </c>
      <c r="O267" s="5">
        <v>95725574.825399995</v>
      </c>
      <c r="P267" s="5">
        <v>-2536017.62</v>
      </c>
      <c r="Q267" s="5">
        <v>147210.52439999999</v>
      </c>
      <c r="R267" s="5">
        <v>33562217.553199999</v>
      </c>
      <c r="S267" s="6">
        <f t="shared" si="38"/>
        <v>126898985.28299999</v>
      </c>
    </row>
    <row r="268" spans="1:19" ht="24.95" customHeight="1" x14ac:dyDescent="0.2">
      <c r="A268" s="136"/>
      <c r="B268" s="135"/>
      <c r="C268" s="1">
        <v>7</v>
      </c>
      <c r="D268" s="5" t="s">
        <v>305</v>
      </c>
      <c r="E268" s="5">
        <v>89792404.860100001</v>
      </c>
      <c r="F268" s="5">
        <v>0</v>
      </c>
      <c r="G268" s="5">
        <v>138086.2641</v>
      </c>
      <c r="H268" s="5">
        <v>28622444.850400001</v>
      </c>
      <c r="I268" s="6">
        <f t="shared" si="37"/>
        <v>118552935.9746</v>
      </c>
      <c r="J268" s="11"/>
      <c r="K268" s="133"/>
      <c r="L268" s="135"/>
      <c r="M268" s="12">
        <v>13</v>
      </c>
      <c r="N268" s="5" t="s">
        <v>868</v>
      </c>
      <c r="O268" s="5">
        <v>93840085.779100001</v>
      </c>
      <c r="P268" s="5">
        <v>-2536017.62</v>
      </c>
      <c r="Q268" s="5">
        <v>144310.94570000001</v>
      </c>
      <c r="R268" s="5">
        <v>33712925.679499999</v>
      </c>
      <c r="S268" s="6">
        <f t="shared" si="38"/>
        <v>125161304.7843</v>
      </c>
    </row>
    <row r="269" spans="1:19" ht="24.95" customHeight="1" x14ac:dyDescent="0.2">
      <c r="A269" s="136"/>
      <c r="B269" s="135"/>
      <c r="C269" s="1">
        <v>8</v>
      </c>
      <c r="D269" s="5" t="s">
        <v>306</v>
      </c>
      <c r="E269" s="5">
        <v>110617059.7348</v>
      </c>
      <c r="F269" s="5">
        <v>0</v>
      </c>
      <c r="G269" s="5">
        <v>170111.231</v>
      </c>
      <c r="H269" s="5">
        <v>33154805.883000001</v>
      </c>
      <c r="I269" s="6">
        <f t="shared" si="37"/>
        <v>143941976.8488</v>
      </c>
      <c r="J269" s="11"/>
      <c r="K269" s="133"/>
      <c r="L269" s="135"/>
      <c r="M269" s="12">
        <v>14</v>
      </c>
      <c r="N269" s="5" t="s">
        <v>664</v>
      </c>
      <c r="O269" s="5">
        <v>139377297.42289999</v>
      </c>
      <c r="P269" s="5">
        <v>-2536017.62</v>
      </c>
      <c r="Q269" s="5">
        <v>214339.8468</v>
      </c>
      <c r="R269" s="5">
        <v>45854414.246100001</v>
      </c>
      <c r="S269" s="6">
        <f t="shared" si="38"/>
        <v>182910033.89579999</v>
      </c>
    </row>
    <row r="270" spans="1:19" ht="24.95" customHeight="1" x14ac:dyDescent="0.2">
      <c r="A270" s="136"/>
      <c r="B270" s="135"/>
      <c r="C270" s="1">
        <v>9</v>
      </c>
      <c r="D270" s="5" t="s">
        <v>307</v>
      </c>
      <c r="E270" s="5">
        <v>118355857.1074</v>
      </c>
      <c r="F270" s="5">
        <v>0</v>
      </c>
      <c r="G270" s="5">
        <v>182012.2555</v>
      </c>
      <c r="H270" s="5">
        <v>37482957.057099998</v>
      </c>
      <c r="I270" s="6">
        <f t="shared" si="37"/>
        <v>156020826.42000002</v>
      </c>
      <c r="J270" s="11"/>
      <c r="K270" s="133"/>
      <c r="L270" s="135"/>
      <c r="M270" s="12">
        <v>15</v>
      </c>
      <c r="N270" s="5" t="s">
        <v>869</v>
      </c>
      <c r="O270" s="5">
        <v>95042295.823899999</v>
      </c>
      <c r="P270" s="5">
        <v>-2536017.62</v>
      </c>
      <c r="Q270" s="5">
        <v>146159.7513</v>
      </c>
      <c r="R270" s="5">
        <v>34752735.32</v>
      </c>
      <c r="S270" s="6">
        <f t="shared" si="38"/>
        <v>127405173.27520001</v>
      </c>
    </row>
    <row r="271" spans="1:19" ht="24.95" customHeight="1" x14ac:dyDescent="0.2">
      <c r="A271" s="136"/>
      <c r="B271" s="135"/>
      <c r="C271" s="1">
        <v>10</v>
      </c>
      <c r="D271" s="5" t="s">
        <v>308</v>
      </c>
      <c r="E271" s="5">
        <v>103350654.3766</v>
      </c>
      <c r="F271" s="5">
        <v>0</v>
      </c>
      <c r="G271" s="5">
        <v>158936.66930000001</v>
      </c>
      <c r="H271" s="5">
        <v>32337758.000399999</v>
      </c>
      <c r="I271" s="6">
        <f t="shared" si="37"/>
        <v>135847349.04629999</v>
      </c>
      <c r="J271" s="11"/>
      <c r="K271" s="133"/>
      <c r="L271" s="135"/>
      <c r="M271" s="12">
        <v>16</v>
      </c>
      <c r="N271" s="5" t="s">
        <v>665</v>
      </c>
      <c r="O271" s="5">
        <v>99733398.992699996</v>
      </c>
      <c r="P271" s="5">
        <v>-2536017.62</v>
      </c>
      <c r="Q271" s="5">
        <v>153373.91279999999</v>
      </c>
      <c r="R271" s="5">
        <v>35053387.262199998</v>
      </c>
      <c r="S271" s="6">
        <f t="shared" si="38"/>
        <v>132404142.54769999</v>
      </c>
    </row>
    <row r="272" spans="1:19" ht="24.95" customHeight="1" x14ac:dyDescent="0.2">
      <c r="A272" s="136"/>
      <c r="B272" s="135"/>
      <c r="C272" s="1">
        <v>11</v>
      </c>
      <c r="D272" s="5" t="s">
        <v>309</v>
      </c>
      <c r="E272" s="5">
        <v>110757266.85519999</v>
      </c>
      <c r="F272" s="5">
        <v>0</v>
      </c>
      <c r="G272" s="5">
        <v>170326.8469</v>
      </c>
      <c r="H272" s="5">
        <v>33802524.257200003</v>
      </c>
      <c r="I272" s="6">
        <f t="shared" si="37"/>
        <v>144730117.95929998</v>
      </c>
      <c r="J272" s="11"/>
      <c r="K272" s="133"/>
      <c r="L272" s="135"/>
      <c r="M272" s="12">
        <v>17</v>
      </c>
      <c r="N272" s="5" t="s">
        <v>666</v>
      </c>
      <c r="O272" s="5">
        <v>130303367.9015</v>
      </c>
      <c r="P272" s="5">
        <v>-2536017.62</v>
      </c>
      <c r="Q272" s="5">
        <v>200385.60389999999</v>
      </c>
      <c r="R272" s="5">
        <v>44389995.403200001</v>
      </c>
      <c r="S272" s="6">
        <f t="shared" si="38"/>
        <v>172357731.2886</v>
      </c>
    </row>
    <row r="273" spans="1:19" ht="24.95" customHeight="1" x14ac:dyDescent="0.2">
      <c r="A273" s="136"/>
      <c r="B273" s="135"/>
      <c r="C273" s="1">
        <v>12</v>
      </c>
      <c r="D273" s="5" t="s">
        <v>310</v>
      </c>
      <c r="E273" s="5">
        <v>77725051.341600001</v>
      </c>
      <c r="F273" s="5">
        <v>0</v>
      </c>
      <c r="G273" s="5">
        <v>119528.61689999999</v>
      </c>
      <c r="H273" s="5">
        <v>25123709.491900001</v>
      </c>
      <c r="I273" s="6">
        <f t="shared" si="37"/>
        <v>102968289.45039999</v>
      </c>
      <c r="J273" s="11"/>
      <c r="K273" s="133"/>
      <c r="L273" s="135"/>
      <c r="M273" s="12">
        <v>18</v>
      </c>
      <c r="N273" s="5" t="s">
        <v>667</v>
      </c>
      <c r="O273" s="5">
        <v>112670088.8347</v>
      </c>
      <c r="P273" s="5">
        <v>-2536017.62</v>
      </c>
      <c r="Q273" s="5">
        <v>173268.45920000001</v>
      </c>
      <c r="R273" s="5">
        <v>35477162.671300001</v>
      </c>
      <c r="S273" s="6">
        <f t="shared" si="38"/>
        <v>145784502.3452</v>
      </c>
    </row>
    <row r="274" spans="1:19" ht="24.95" customHeight="1" x14ac:dyDescent="0.2">
      <c r="A274" s="136"/>
      <c r="B274" s="135"/>
      <c r="C274" s="1">
        <v>13</v>
      </c>
      <c r="D274" s="5" t="s">
        <v>311</v>
      </c>
      <c r="E274" s="5">
        <v>98511257.734300002</v>
      </c>
      <c r="F274" s="5">
        <v>0</v>
      </c>
      <c r="G274" s="5">
        <v>151494.45629999999</v>
      </c>
      <c r="H274" s="5">
        <v>31072754.704999998</v>
      </c>
      <c r="I274" s="6">
        <f t="shared" si="37"/>
        <v>129735506.89560001</v>
      </c>
      <c r="J274" s="11"/>
      <c r="K274" s="133"/>
      <c r="L274" s="135"/>
      <c r="M274" s="12">
        <v>19</v>
      </c>
      <c r="N274" s="5" t="s">
        <v>668</v>
      </c>
      <c r="O274" s="5">
        <v>103432788.90180001</v>
      </c>
      <c r="P274" s="5">
        <v>-2536017.62</v>
      </c>
      <c r="Q274" s="5">
        <v>159062.97889999999</v>
      </c>
      <c r="R274" s="5">
        <v>33693401.021300003</v>
      </c>
      <c r="S274" s="6">
        <f t="shared" si="38"/>
        <v>134749235.28200001</v>
      </c>
    </row>
    <row r="275" spans="1:19" ht="24.95" customHeight="1" x14ac:dyDescent="0.2">
      <c r="A275" s="136"/>
      <c r="B275" s="135"/>
      <c r="C275" s="1">
        <v>14</v>
      </c>
      <c r="D275" s="5" t="s">
        <v>312</v>
      </c>
      <c r="E275" s="5">
        <v>96130943.998400003</v>
      </c>
      <c r="F275" s="5">
        <v>0</v>
      </c>
      <c r="G275" s="5">
        <v>147833.91690000001</v>
      </c>
      <c r="H275" s="5">
        <v>30003067.473700002</v>
      </c>
      <c r="I275" s="6">
        <f t="shared" si="37"/>
        <v>126281845.389</v>
      </c>
      <c r="J275" s="11"/>
      <c r="K275" s="133"/>
      <c r="L275" s="135"/>
      <c r="M275" s="12">
        <v>20</v>
      </c>
      <c r="N275" s="5" t="s">
        <v>870</v>
      </c>
      <c r="O275" s="5">
        <v>93393910.560699999</v>
      </c>
      <c r="P275" s="5">
        <v>-2536017.62</v>
      </c>
      <c r="Q275" s="5">
        <v>143624.80009999999</v>
      </c>
      <c r="R275" s="5">
        <v>32218907.176899999</v>
      </c>
      <c r="S275" s="6">
        <f t="shared" si="38"/>
        <v>123220424.91769999</v>
      </c>
    </row>
    <row r="276" spans="1:19" ht="24.95" customHeight="1" x14ac:dyDescent="0.2">
      <c r="A276" s="136"/>
      <c r="B276" s="135"/>
      <c r="C276" s="1">
        <v>15</v>
      </c>
      <c r="D276" s="5" t="s">
        <v>313</v>
      </c>
      <c r="E276" s="5">
        <v>103101734.1473</v>
      </c>
      <c r="F276" s="5">
        <v>0</v>
      </c>
      <c r="G276" s="5">
        <v>158553.87</v>
      </c>
      <c r="H276" s="5">
        <v>32278072.3017</v>
      </c>
      <c r="I276" s="6">
        <f t="shared" si="37"/>
        <v>135538360.31900001</v>
      </c>
      <c r="J276" s="11"/>
      <c r="K276" s="133"/>
      <c r="L276" s="135"/>
      <c r="M276" s="12">
        <v>21</v>
      </c>
      <c r="N276" s="5" t="s">
        <v>669</v>
      </c>
      <c r="O276" s="5">
        <v>115340929.4948</v>
      </c>
      <c r="P276" s="5">
        <v>-2536017.62</v>
      </c>
      <c r="Q276" s="5">
        <v>177375.78219999999</v>
      </c>
      <c r="R276" s="5">
        <v>40503893.606600001</v>
      </c>
      <c r="S276" s="6">
        <f t="shared" si="38"/>
        <v>153486181.26359999</v>
      </c>
    </row>
    <row r="277" spans="1:19" ht="24.95" customHeight="1" x14ac:dyDescent="0.2">
      <c r="A277" s="136"/>
      <c r="B277" s="122"/>
      <c r="C277" s="1">
        <v>16</v>
      </c>
      <c r="D277" s="5" t="s">
        <v>314</v>
      </c>
      <c r="E277" s="5">
        <v>100222927.1805</v>
      </c>
      <c r="F277" s="5">
        <v>0</v>
      </c>
      <c r="G277" s="5">
        <v>154126.72829999999</v>
      </c>
      <c r="H277" s="5">
        <v>31424406.999699999</v>
      </c>
      <c r="I277" s="6">
        <f t="shared" si="37"/>
        <v>131801460.9085</v>
      </c>
      <c r="J277" s="11"/>
      <c r="K277" s="133"/>
      <c r="L277" s="135"/>
      <c r="M277" s="12">
        <v>22</v>
      </c>
      <c r="N277" s="5" t="s">
        <v>871</v>
      </c>
      <c r="O277" s="5">
        <v>106836223.2352</v>
      </c>
      <c r="P277" s="5">
        <v>-2536017.62</v>
      </c>
      <c r="Q277" s="5">
        <v>164296.91310000001</v>
      </c>
      <c r="R277" s="5">
        <v>36818527.530100003</v>
      </c>
      <c r="S277" s="6">
        <f t="shared" si="38"/>
        <v>141283030.05840001</v>
      </c>
    </row>
    <row r="278" spans="1:19" ht="24.95" customHeight="1" x14ac:dyDescent="0.2">
      <c r="A278" s="1"/>
      <c r="B278" s="126" t="s">
        <v>823</v>
      </c>
      <c r="C278" s="127"/>
      <c r="D278" s="128"/>
      <c r="E278" s="14">
        <f>SUM(E262:E277)</f>
        <v>1660315131.2935998</v>
      </c>
      <c r="F278" s="14">
        <f t="shared" ref="F278:I278" si="39">SUM(F262:F277)</f>
        <v>0</v>
      </c>
      <c r="G278" s="14">
        <f t="shared" si="39"/>
        <v>2553297.3977000001</v>
      </c>
      <c r="H278" s="14">
        <f t="shared" si="39"/>
        <v>519247644.838</v>
      </c>
      <c r="I278" s="14">
        <f t="shared" si="39"/>
        <v>2182116073.5293002</v>
      </c>
      <c r="J278" s="11"/>
      <c r="K278" s="133"/>
      <c r="L278" s="135"/>
      <c r="M278" s="12">
        <v>23</v>
      </c>
      <c r="N278" s="5" t="s">
        <v>872</v>
      </c>
      <c r="O278" s="5">
        <v>110602329.7168</v>
      </c>
      <c r="P278" s="5">
        <v>-2536017.62</v>
      </c>
      <c r="Q278" s="5">
        <v>170088.57860000001</v>
      </c>
      <c r="R278" s="5">
        <v>40345681.341200002</v>
      </c>
      <c r="S278" s="6">
        <f t="shared" si="38"/>
        <v>148582082.01660001</v>
      </c>
    </row>
    <row r="279" spans="1:19" ht="24.95" customHeight="1" x14ac:dyDescent="0.2">
      <c r="A279" s="136">
        <v>14</v>
      </c>
      <c r="B279" s="121" t="s">
        <v>36</v>
      </c>
      <c r="C279" s="1">
        <v>1</v>
      </c>
      <c r="D279" s="5" t="s">
        <v>315</v>
      </c>
      <c r="E279" s="5">
        <v>125546475.4615</v>
      </c>
      <c r="F279" s="5">
        <v>0</v>
      </c>
      <c r="G279" s="5">
        <v>193070.269</v>
      </c>
      <c r="H279" s="5">
        <v>36356571.283699997</v>
      </c>
      <c r="I279" s="6">
        <f t="shared" ref="I279:I295" si="40">SUM(E279:H279)</f>
        <v>162096117.0142</v>
      </c>
      <c r="J279" s="11"/>
      <c r="K279" s="133"/>
      <c r="L279" s="135"/>
      <c r="M279" s="12">
        <v>24</v>
      </c>
      <c r="N279" s="5" t="s">
        <v>873</v>
      </c>
      <c r="O279" s="5">
        <v>94683660.231099993</v>
      </c>
      <c r="P279" s="5">
        <v>-2536017.62</v>
      </c>
      <c r="Q279" s="5">
        <v>145608.22750000001</v>
      </c>
      <c r="R279" s="5">
        <v>33542970.826099999</v>
      </c>
      <c r="S279" s="6">
        <f t="shared" si="38"/>
        <v>125836221.6647</v>
      </c>
    </row>
    <row r="280" spans="1:19" ht="24.95" customHeight="1" x14ac:dyDescent="0.2">
      <c r="A280" s="136"/>
      <c r="B280" s="135"/>
      <c r="C280" s="1">
        <v>2</v>
      </c>
      <c r="D280" s="5" t="s">
        <v>316</v>
      </c>
      <c r="E280" s="5">
        <v>105781928.2377</v>
      </c>
      <c r="F280" s="5">
        <v>0</v>
      </c>
      <c r="G280" s="5">
        <v>162675.57709999999</v>
      </c>
      <c r="H280" s="5">
        <v>31881116.638999999</v>
      </c>
      <c r="I280" s="6">
        <f t="shared" si="40"/>
        <v>137825720.45379999</v>
      </c>
      <c r="J280" s="11"/>
      <c r="K280" s="133"/>
      <c r="L280" s="135"/>
      <c r="M280" s="12">
        <v>25</v>
      </c>
      <c r="N280" s="5" t="s">
        <v>670</v>
      </c>
      <c r="O280" s="5">
        <v>86644874.2641</v>
      </c>
      <c r="P280" s="5">
        <v>-2536017.62</v>
      </c>
      <c r="Q280" s="5">
        <v>133245.86869999999</v>
      </c>
      <c r="R280" s="5">
        <v>31067230.278000001</v>
      </c>
      <c r="S280" s="6">
        <f t="shared" si="38"/>
        <v>115309332.79079999</v>
      </c>
    </row>
    <row r="281" spans="1:19" ht="24.95" customHeight="1" x14ac:dyDescent="0.2">
      <c r="A281" s="136"/>
      <c r="B281" s="135"/>
      <c r="C281" s="1">
        <v>3</v>
      </c>
      <c r="D281" s="5" t="s">
        <v>317</v>
      </c>
      <c r="E281" s="5">
        <v>143187051.61309999</v>
      </c>
      <c r="F281" s="5">
        <v>0</v>
      </c>
      <c r="G281" s="5">
        <v>220198.6354</v>
      </c>
      <c r="H281" s="5">
        <v>41981548.861400001</v>
      </c>
      <c r="I281" s="6">
        <f t="shared" si="40"/>
        <v>185388799.1099</v>
      </c>
      <c r="J281" s="11"/>
      <c r="K281" s="133"/>
      <c r="L281" s="135"/>
      <c r="M281" s="12">
        <v>26</v>
      </c>
      <c r="N281" s="5" t="s">
        <v>671</v>
      </c>
      <c r="O281" s="5">
        <v>114852715.94840001</v>
      </c>
      <c r="P281" s="5">
        <v>-2536017.62</v>
      </c>
      <c r="Q281" s="5">
        <v>176624.9884</v>
      </c>
      <c r="R281" s="5">
        <v>40623959.831699997</v>
      </c>
      <c r="S281" s="6">
        <f t="shared" si="38"/>
        <v>153117283.1485</v>
      </c>
    </row>
    <row r="282" spans="1:19" ht="24.95" customHeight="1" x14ac:dyDescent="0.2">
      <c r="A282" s="136"/>
      <c r="B282" s="135"/>
      <c r="C282" s="1">
        <v>4</v>
      </c>
      <c r="D282" s="5" t="s">
        <v>318</v>
      </c>
      <c r="E282" s="5">
        <v>134601088.3793</v>
      </c>
      <c r="F282" s="5">
        <v>0</v>
      </c>
      <c r="G282" s="5">
        <v>206994.80609999999</v>
      </c>
      <c r="H282" s="5">
        <v>39602667.293499999</v>
      </c>
      <c r="I282" s="6">
        <f t="shared" si="40"/>
        <v>174410750.47890002</v>
      </c>
      <c r="J282" s="11"/>
      <c r="K282" s="133"/>
      <c r="L282" s="135"/>
      <c r="M282" s="12">
        <v>27</v>
      </c>
      <c r="N282" s="5" t="s">
        <v>874</v>
      </c>
      <c r="O282" s="5">
        <v>125135244.1296</v>
      </c>
      <c r="P282" s="5">
        <v>-2536017.62</v>
      </c>
      <c r="Q282" s="5">
        <v>192437.8615</v>
      </c>
      <c r="R282" s="5">
        <v>44955098.764799997</v>
      </c>
      <c r="S282" s="6">
        <f t="shared" si="38"/>
        <v>167746763.13589999</v>
      </c>
    </row>
    <row r="283" spans="1:19" ht="24.95" customHeight="1" x14ac:dyDescent="0.2">
      <c r="A283" s="136"/>
      <c r="B283" s="135"/>
      <c r="C283" s="1">
        <v>5</v>
      </c>
      <c r="D283" s="5" t="s">
        <v>319</v>
      </c>
      <c r="E283" s="5">
        <v>130143751.43790001</v>
      </c>
      <c r="F283" s="5">
        <v>0</v>
      </c>
      <c r="G283" s="5">
        <v>200140.13939999999</v>
      </c>
      <c r="H283" s="5">
        <v>36397496.6347</v>
      </c>
      <c r="I283" s="6">
        <f t="shared" si="40"/>
        <v>166741388.21200001</v>
      </c>
      <c r="J283" s="11"/>
      <c r="K283" s="133"/>
      <c r="L283" s="135"/>
      <c r="M283" s="12">
        <v>28</v>
      </c>
      <c r="N283" s="5" t="s">
        <v>672</v>
      </c>
      <c r="O283" s="5">
        <v>95841700.190400004</v>
      </c>
      <c r="P283" s="5">
        <v>-2536017.62</v>
      </c>
      <c r="Q283" s="5">
        <v>147389.10649999999</v>
      </c>
      <c r="R283" s="5">
        <v>33794915.347099997</v>
      </c>
      <c r="S283" s="6">
        <f t="shared" si="38"/>
        <v>127247987.02399999</v>
      </c>
    </row>
    <row r="284" spans="1:19" ht="24.95" customHeight="1" x14ac:dyDescent="0.2">
      <c r="A284" s="136"/>
      <c r="B284" s="135"/>
      <c r="C284" s="1">
        <v>6</v>
      </c>
      <c r="D284" s="5" t="s">
        <v>320</v>
      </c>
      <c r="E284" s="5">
        <v>125129088.90549999</v>
      </c>
      <c r="F284" s="5">
        <v>0</v>
      </c>
      <c r="G284" s="5">
        <v>192428.39569999999</v>
      </c>
      <c r="H284" s="5">
        <v>34382148.915100001</v>
      </c>
      <c r="I284" s="6">
        <f t="shared" si="40"/>
        <v>159703666.21629998</v>
      </c>
      <c r="J284" s="11"/>
      <c r="K284" s="133"/>
      <c r="L284" s="135"/>
      <c r="M284" s="12">
        <v>29</v>
      </c>
      <c r="N284" s="5" t="s">
        <v>673</v>
      </c>
      <c r="O284" s="5">
        <v>115260751.6302</v>
      </c>
      <c r="P284" s="5">
        <v>-2536017.62</v>
      </c>
      <c r="Q284" s="5">
        <v>177252.4816</v>
      </c>
      <c r="R284" s="5">
        <v>37004116.006499998</v>
      </c>
      <c r="S284" s="6">
        <f t="shared" si="38"/>
        <v>149906102.49829999</v>
      </c>
    </row>
    <row r="285" spans="1:19" ht="24.95" customHeight="1" x14ac:dyDescent="0.2">
      <c r="A285" s="136"/>
      <c r="B285" s="135"/>
      <c r="C285" s="1">
        <v>7</v>
      </c>
      <c r="D285" s="5" t="s">
        <v>321</v>
      </c>
      <c r="E285" s="5">
        <v>126341078.6626</v>
      </c>
      <c r="F285" s="5">
        <v>0</v>
      </c>
      <c r="G285" s="5">
        <v>194292.2409</v>
      </c>
      <c r="H285" s="5">
        <v>37128802.780199997</v>
      </c>
      <c r="I285" s="6">
        <f t="shared" si="40"/>
        <v>163664173.6837</v>
      </c>
      <c r="J285" s="11"/>
      <c r="K285" s="133"/>
      <c r="L285" s="135"/>
      <c r="M285" s="12">
        <v>30</v>
      </c>
      <c r="N285" s="5" t="s">
        <v>875</v>
      </c>
      <c r="O285" s="5">
        <v>97318532.729000002</v>
      </c>
      <c r="P285" s="5">
        <v>-2536017.62</v>
      </c>
      <c r="Q285" s="5">
        <v>149660.2372</v>
      </c>
      <c r="R285" s="5">
        <v>35143228.482699998</v>
      </c>
      <c r="S285" s="6">
        <f t="shared" si="38"/>
        <v>130075403.82890001</v>
      </c>
    </row>
    <row r="286" spans="1:19" ht="24.95" customHeight="1" x14ac:dyDescent="0.2">
      <c r="A286" s="136"/>
      <c r="B286" s="135"/>
      <c r="C286" s="1">
        <v>8</v>
      </c>
      <c r="D286" s="5" t="s">
        <v>322</v>
      </c>
      <c r="E286" s="5">
        <v>136741132.34099999</v>
      </c>
      <c r="F286" s="5">
        <v>0</v>
      </c>
      <c r="G286" s="5">
        <v>210285.8492</v>
      </c>
      <c r="H286" s="5">
        <v>40615656.585199997</v>
      </c>
      <c r="I286" s="6">
        <f t="shared" si="40"/>
        <v>177567074.77539998</v>
      </c>
      <c r="J286" s="11"/>
      <c r="K286" s="133"/>
      <c r="L286" s="135"/>
      <c r="M286" s="12">
        <v>31</v>
      </c>
      <c r="N286" s="5" t="s">
        <v>674</v>
      </c>
      <c r="O286" s="5">
        <v>97743371.604399994</v>
      </c>
      <c r="P286" s="5">
        <v>-2536017.62</v>
      </c>
      <c r="Q286" s="5">
        <v>150313.571</v>
      </c>
      <c r="R286" s="5">
        <v>36004119.992700003</v>
      </c>
      <c r="S286" s="6">
        <f t="shared" si="38"/>
        <v>131361787.54809999</v>
      </c>
    </row>
    <row r="287" spans="1:19" ht="24.95" customHeight="1" x14ac:dyDescent="0.2">
      <c r="A287" s="136"/>
      <c r="B287" s="135"/>
      <c r="C287" s="1">
        <v>9</v>
      </c>
      <c r="D287" s="5" t="s">
        <v>323</v>
      </c>
      <c r="E287" s="5">
        <v>124424358.83329999</v>
      </c>
      <c r="F287" s="5">
        <v>0</v>
      </c>
      <c r="G287" s="5">
        <v>191344.63430000001</v>
      </c>
      <c r="H287" s="5">
        <v>32826429.713500001</v>
      </c>
      <c r="I287" s="6">
        <f t="shared" si="40"/>
        <v>157442133.18109998</v>
      </c>
      <c r="J287" s="11"/>
      <c r="K287" s="133"/>
      <c r="L287" s="135"/>
      <c r="M287" s="12">
        <v>32</v>
      </c>
      <c r="N287" s="5" t="s">
        <v>675</v>
      </c>
      <c r="O287" s="5">
        <v>97268736.389899999</v>
      </c>
      <c r="P287" s="5">
        <v>-2536017.62</v>
      </c>
      <c r="Q287" s="5">
        <v>149583.65839999999</v>
      </c>
      <c r="R287" s="5">
        <v>34196664.718400002</v>
      </c>
      <c r="S287" s="6">
        <f t="shared" si="38"/>
        <v>129078967.14669999</v>
      </c>
    </row>
    <row r="288" spans="1:19" ht="24.95" customHeight="1" x14ac:dyDescent="0.2">
      <c r="A288" s="136"/>
      <c r="B288" s="135"/>
      <c r="C288" s="1">
        <v>10</v>
      </c>
      <c r="D288" s="5" t="s">
        <v>324</v>
      </c>
      <c r="E288" s="5">
        <v>116357617.7263</v>
      </c>
      <c r="F288" s="5">
        <v>0</v>
      </c>
      <c r="G288" s="5">
        <v>178939.28510000001</v>
      </c>
      <c r="H288" s="5">
        <v>32901957.483600002</v>
      </c>
      <c r="I288" s="6">
        <f t="shared" si="40"/>
        <v>149438514.495</v>
      </c>
      <c r="J288" s="11"/>
      <c r="K288" s="134"/>
      <c r="L288" s="122"/>
      <c r="M288" s="12">
        <v>33</v>
      </c>
      <c r="N288" s="5" t="s">
        <v>676</v>
      </c>
      <c r="O288" s="5">
        <v>112120667.1362</v>
      </c>
      <c r="P288" s="5">
        <v>-2536017.62</v>
      </c>
      <c r="Q288" s="5">
        <v>172423.53709999999</v>
      </c>
      <c r="R288" s="5">
        <v>36409482.468000002</v>
      </c>
      <c r="S288" s="6">
        <f t="shared" si="38"/>
        <v>146166555.52129999</v>
      </c>
    </row>
    <row r="289" spans="1:19" ht="24.95" customHeight="1" x14ac:dyDescent="0.2">
      <c r="A289" s="136"/>
      <c r="B289" s="135"/>
      <c r="C289" s="1">
        <v>11</v>
      </c>
      <c r="D289" s="5" t="s">
        <v>325</v>
      </c>
      <c r="E289" s="5">
        <v>121818604.2274</v>
      </c>
      <c r="F289" s="5">
        <v>0</v>
      </c>
      <c r="G289" s="5">
        <v>187337.4032</v>
      </c>
      <c r="H289" s="5">
        <v>32926901.797699999</v>
      </c>
      <c r="I289" s="6">
        <f t="shared" si="40"/>
        <v>154932843.42829999</v>
      </c>
      <c r="J289" s="11"/>
      <c r="K289" s="18"/>
      <c r="L289" s="126" t="s">
        <v>840</v>
      </c>
      <c r="M289" s="127"/>
      <c r="N289" s="128"/>
      <c r="O289" s="14">
        <f>SUM(O256:O288)</f>
        <v>3618036864.888401</v>
      </c>
      <c r="P289" s="14">
        <f t="shared" ref="P289:S289" si="41">SUM(P256:P288)</f>
        <v>-83688581.460000008</v>
      </c>
      <c r="Q289" s="14">
        <f t="shared" si="41"/>
        <v>5563958.2743999986</v>
      </c>
      <c r="R289" s="14">
        <f t="shared" si="41"/>
        <v>1264275247.6925001</v>
      </c>
      <c r="S289" s="14">
        <f t="shared" si="41"/>
        <v>4804187489.3953009</v>
      </c>
    </row>
    <row r="290" spans="1:19" ht="24.95" customHeight="1" x14ac:dyDescent="0.2">
      <c r="A290" s="136"/>
      <c r="B290" s="135"/>
      <c r="C290" s="1">
        <v>12</v>
      </c>
      <c r="D290" s="5" t="s">
        <v>326</v>
      </c>
      <c r="E290" s="5">
        <v>118277324.8334</v>
      </c>
      <c r="F290" s="5">
        <v>0</v>
      </c>
      <c r="G290" s="5">
        <v>181891.48560000001</v>
      </c>
      <c r="H290" s="5">
        <v>32782447.1206</v>
      </c>
      <c r="I290" s="6">
        <f t="shared" si="40"/>
        <v>151241663.43959999</v>
      </c>
      <c r="J290" s="11"/>
      <c r="K290" s="132">
        <v>31</v>
      </c>
      <c r="L290" s="121" t="s">
        <v>53</v>
      </c>
      <c r="M290" s="12">
        <v>1</v>
      </c>
      <c r="N290" s="5" t="s">
        <v>677</v>
      </c>
      <c r="O290" s="5">
        <v>132256051.987</v>
      </c>
      <c r="P290" s="5">
        <v>0</v>
      </c>
      <c r="Q290" s="5">
        <v>203388.51759999999</v>
      </c>
      <c r="R290" s="5">
        <v>33652957.587499999</v>
      </c>
      <c r="S290" s="6">
        <f t="shared" si="38"/>
        <v>166112398.09209999</v>
      </c>
    </row>
    <row r="291" spans="1:19" ht="24.95" customHeight="1" x14ac:dyDescent="0.2">
      <c r="A291" s="136"/>
      <c r="B291" s="135"/>
      <c r="C291" s="1">
        <v>13</v>
      </c>
      <c r="D291" s="5" t="s">
        <v>327</v>
      </c>
      <c r="E291" s="5">
        <v>153184608.43990001</v>
      </c>
      <c r="F291" s="5">
        <v>0</v>
      </c>
      <c r="G291" s="5">
        <v>235573.2684</v>
      </c>
      <c r="H291" s="5">
        <v>44103830.562799998</v>
      </c>
      <c r="I291" s="6">
        <f t="shared" si="40"/>
        <v>197524012.27110001</v>
      </c>
      <c r="J291" s="11"/>
      <c r="K291" s="133"/>
      <c r="L291" s="135"/>
      <c r="M291" s="12">
        <v>2</v>
      </c>
      <c r="N291" s="5" t="s">
        <v>518</v>
      </c>
      <c r="O291" s="5">
        <v>133413793.73630001</v>
      </c>
      <c r="P291" s="5">
        <v>0</v>
      </c>
      <c r="Q291" s="5">
        <v>205168.9381</v>
      </c>
      <c r="R291" s="5">
        <v>34458401.8477</v>
      </c>
      <c r="S291" s="6">
        <f t="shared" si="38"/>
        <v>168077364.5221</v>
      </c>
    </row>
    <row r="292" spans="1:19" ht="24.95" customHeight="1" x14ac:dyDescent="0.2">
      <c r="A292" s="136"/>
      <c r="B292" s="135"/>
      <c r="C292" s="1">
        <v>14</v>
      </c>
      <c r="D292" s="5" t="s">
        <v>328</v>
      </c>
      <c r="E292" s="5">
        <v>105106188.33130001</v>
      </c>
      <c r="F292" s="5">
        <v>0</v>
      </c>
      <c r="G292" s="5">
        <v>161636.39790000001</v>
      </c>
      <c r="H292" s="5">
        <v>31385287.598200001</v>
      </c>
      <c r="I292" s="6">
        <f t="shared" si="40"/>
        <v>136653112.3274</v>
      </c>
      <c r="J292" s="11"/>
      <c r="K292" s="133"/>
      <c r="L292" s="135"/>
      <c r="M292" s="12">
        <v>3</v>
      </c>
      <c r="N292" s="5" t="s">
        <v>678</v>
      </c>
      <c r="O292" s="5">
        <v>132832428.654</v>
      </c>
      <c r="P292" s="5">
        <v>0</v>
      </c>
      <c r="Q292" s="5">
        <v>204274.8922</v>
      </c>
      <c r="R292" s="5">
        <v>33874399.172799997</v>
      </c>
      <c r="S292" s="6">
        <f t="shared" si="38"/>
        <v>166911102.71899998</v>
      </c>
    </row>
    <row r="293" spans="1:19" ht="24.95" customHeight="1" x14ac:dyDescent="0.2">
      <c r="A293" s="136"/>
      <c r="B293" s="135"/>
      <c r="C293" s="1">
        <v>15</v>
      </c>
      <c r="D293" s="5" t="s">
        <v>329</v>
      </c>
      <c r="E293" s="5">
        <v>116335552.90899999</v>
      </c>
      <c r="F293" s="5">
        <v>0</v>
      </c>
      <c r="G293" s="5">
        <v>178905.3529</v>
      </c>
      <c r="H293" s="5">
        <v>34989984.179700002</v>
      </c>
      <c r="I293" s="6">
        <f t="shared" si="40"/>
        <v>151504442.44159999</v>
      </c>
      <c r="J293" s="11"/>
      <c r="K293" s="133"/>
      <c r="L293" s="135"/>
      <c r="M293" s="12">
        <v>4</v>
      </c>
      <c r="N293" s="5" t="s">
        <v>679</v>
      </c>
      <c r="O293" s="5">
        <v>100845385.81280001</v>
      </c>
      <c r="P293" s="5">
        <v>0</v>
      </c>
      <c r="Q293" s="5">
        <v>155083.96950000001</v>
      </c>
      <c r="R293" s="5">
        <v>27422785.090300001</v>
      </c>
      <c r="S293" s="6">
        <f t="shared" si="38"/>
        <v>128423254.87260002</v>
      </c>
    </row>
    <row r="294" spans="1:19" ht="24.95" customHeight="1" x14ac:dyDescent="0.2">
      <c r="A294" s="136"/>
      <c r="B294" s="135"/>
      <c r="C294" s="1">
        <v>16</v>
      </c>
      <c r="D294" s="5" t="s">
        <v>330</v>
      </c>
      <c r="E294" s="5">
        <v>132097469.14659999</v>
      </c>
      <c r="F294" s="5">
        <v>0</v>
      </c>
      <c r="G294" s="5">
        <v>203144.6428</v>
      </c>
      <c r="H294" s="5">
        <v>38848779.248099998</v>
      </c>
      <c r="I294" s="6">
        <f t="shared" si="40"/>
        <v>171149393.03749999</v>
      </c>
      <c r="J294" s="11"/>
      <c r="K294" s="133"/>
      <c r="L294" s="135"/>
      <c r="M294" s="12">
        <v>5</v>
      </c>
      <c r="N294" s="5" t="s">
        <v>680</v>
      </c>
      <c r="O294" s="5">
        <v>175457208.24200001</v>
      </c>
      <c r="P294" s="5">
        <v>0</v>
      </c>
      <c r="Q294" s="5">
        <v>269824.94150000002</v>
      </c>
      <c r="R294" s="5">
        <v>51303873.886799999</v>
      </c>
      <c r="S294" s="6">
        <f t="shared" si="38"/>
        <v>227030907.07030001</v>
      </c>
    </row>
    <row r="295" spans="1:19" ht="24.95" customHeight="1" x14ac:dyDescent="0.2">
      <c r="A295" s="136"/>
      <c r="B295" s="122"/>
      <c r="C295" s="1">
        <v>17</v>
      </c>
      <c r="D295" s="5" t="s">
        <v>331</v>
      </c>
      <c r="E295" s="5">
        <v>109394961.1727</v>
      </c>
      <c r="F295" s="5">
        <v>0</v>
      </c>
      <c r="G295" s="5">
        <v>168231.8401</v>
      </c>
      <c r="H295" s="5">
        <v>31238887.4036</v>
      </c>
      <c r="I295" s="6">
        <f t="shared" si="40"/>
        <v>140802080.41640002</v>
      </c>
      <c r="J295" s="11"/>
      <c r="K295" s="133"/>
      <c r="L295" s="135"/>
      <c r="M295" s="12">
        <v>6</v>
      </c>
      <c r="N295" s="5" t="s">
        <v>681</v>
      </c>
      <c r="O295" s="5">
        <v>151725844.50819999</v>
      </c>
      <c r="P295" s="5">
        <v>0</v>
      </c>
      <c r="Q295" s="5">
        <v>233329.92430000001</v>
      </c>
      <c r="R295" s="5">
        <v>42786398.111500002</v>
      </c>
      <c r="S295" s="6">
        <f t="shared" si="38"/>
        <v>194745572.54399997</v>
      </c>
    </row>
    <row r="296" spans="1:19" ht="24.95" customHeight="1" x14ac:dyDescent="0.2">
      <c r="A296" s="1"/>
      <c r="B296" s="126" t="s">
        <v>824</v>
      </c>
      <c r="C296" s="127"/>
      <c r="D296" s="128"/>
      <c r="E296" s="14">
        <f>SUM(E279:E295)</f>
        <v>2124468280.6584997</v>
      </c>
      <c r="F296" s="14">
        <f t="shared" ref="F296:I296" si="42">SUM(F279:F295)</f>
        <v>0</v>
      </c>
      <c r="G296" s="14">
        <f t="shared" si="42"/>
        <v>3267090.2231000001</v>
      </c>
      <c r="H296" s="14">
        <f t="shared" si="42"/>
        <v>610350514.1006</v>
      </c>
      <c r="I296" s="14">
        <f t="shared" si="42"/>
        <v>2738085884.9821997</v>
      </c>
      <c r="J296" s="11"/>
      <c r="K296" s="133"/>
      <c r="L296" s="135"/>
      <c r="M296" s="12">
        <v>7</v>
      </c>
      <c r="N296" s="5" t="s">
        <v>682</v>
      </c>
      <c r="O296" s="5">
        <v>133191546.4085</v>
      </c>
      <c r="P296" s="5">
        <v>0</v>
      </c>
      <c r="Q296" s="5">
        <v>204827.1575</v>
      </c>
      <c r="R296" s="5">
        <v>33001973.523200002</v>
      </c>
      <c r="S296" s="6">
        <f t="shared" si="38"/>
        <v>166398347.08919999</v>
      </c>
    </row>
    <row r="297" spans="1:19" ht="24.95" customHeight="1" x14ac:dyDescent="0.2">
      <c r="A297" s="136">
        <v>15</v>
      </c>
      <c r="B297" s="121" t="s">
        <v>37</v>
      </c>
      <c r="C297" s="1">
        <v>1</v>
      </c>
      <c r="D297" s="5" t="s">
        <v>332</v>
      </c>
      <c r="E297" s="5">
        <v>174541587.00279999</v>
      </c>
      <c r="F297" s="5">
        <v>-4907596.13</v>
      </c>
      <c r="G297" s="5">
        <v>268416.86349999998</v>
      </c>
      <c r="H297" s="5">
        <v>45113156.8002</v>
      </c>
      <c r="I297" s="6">
        <f t="shared" ref="I297:I307" si="43">SUM(E297:H297)</f>
        <v>215015564.53649998</v>
      </c>
      <c r="J297" s="11"/>
      <c r="K297" s="133"/>
      <c r="L297" s="135"/>
      <c r="M297" s="12">
        <v>8</v>
      </c>
      <c r="N297" s="5" t="s">
        <v>683</v>
      </c>
      <c r="O297" s="5">
        <v>117629620.99250001</v>
      </c>
      <c r="P297" s="5">
        <v>0</v>
      </c>
      <c r="Q297" s="5">
        <v>180895.42129999999</v>
      </c>
      <c r="R297" s="5">
        <v>29911796.847399998</v>
      </c>
      <c r="S297" s="6">
        <f t="shared" si="38"/>
        <v>147722313.26120001</v>
      </c>
    </row>
    <row r="298" spans="1:19" ht="24.95" customHeight="1" x14ac:dyDescent="0.2">
      <c r="A298" s="136"/>
      <c r="B298" s="135"/>
      <c r="C298" s="1">
        <v>2</v>
      </c>
      <c r="D298" s="5" t="s">
        <v>333</v>
      </c>
      <c r="E298" s="5">
        <v>126757772.1488</v>
      </c>
      <c r="F298" s="5">
        <v>-4907596.13</v>
      </c>
      <c r="G298" s="5">
        <v>194933.0484</v>
      </c>
      <c r="H298" s="5">
        <v>36406687.892700002</v>
      </c>
      <c r="I298" s="6">
        <f t="shared" si="43"/>
        <v>158451796.95990002</v>
      </c>
      <c r="J298" s="11"/>
      <c r="K298" s="133"/>
      <c r="L298" s="135"/>
      <c r="M298" s="12">
        <v>9</v>
      </c>
      <c r="N298" s="5" t="s">
        <v>684</v>
      </c>
      <c r="O298" s="5">
        <v>120649846.6006</v>
      </c>
      <c r="P298" s="5">
        <v>0</v>
      </c>
      <c r="Q298" s="5">
        <v>185540.04209999999</v>
      </c>
      <c r="R298" s="5">
        <v>31247186.187899999</v>
      </c>
      <c r="S298" s="6">
        <f t="shared" si="38"/>
        <v>152082572.83059999</v>
      </c>
    </row>
    <row r="299" spans="1:19" ht="24.95" customHeight="1" x14ac:dyDescent="0.2">
      <c r="A299" s="136"/>
      <c r="B299" s="135"/>
      <c r="C299" s="1">
        <v>3</v>
      </c>
      <c r="D299" s="5" t="s">
        <v>849</v>
      </c>
      <c r="E299" s="5">
        <v>127578912.6979</v>
      </c>
      <c r="F299" s="5">
        <v>-4907596.13</v>
      </c>
      <c r="G299" s="5">
        <v>196195.8303</v>
      </c>
      <c r="H299" s="5">
        <v>35683719.6796</v>
      </c>
      <c r="I299" s="6">
        <f t="shared" si="43"/>
        <v>158551232.07780001</v>
      </c>
      <c r="J299" s="11"/>
      <c r="K299" s="133"/>
      <c r="L299" s="135"/>
      <c r="M299" s="12">
        <v>10</v>
      </c>
      <c r="N299" s="5" t="s">
        <v>685</v>
      </c>
      <c r="O299" s="5">
        <v>114453864.4473</v>
      </c>
      <c r="P299" s="5">
        <v>0</v>
      </c>
      <c r="Q299" s="5">
        <v>176011.61900000001</v>
      </c>
      <c r="R299" s="5">
        <v>28861286.860399999</v>
      </c>
      <c r="S299" s="6">
        <f t="shared" si="38"/>
        <v>143491162.9267</v>
      </c>
    </row>
    <row r="300" spans="1:19" ht="24.95" customHeight="1" x14ac:dyDescent="0.2">
      <c r="A300" s="136"/>
      <c r="B300" s="135"/>
      <c r="C300" s="1">
        <v>4</v>
      </c>
      <c r="D300" s="5" t="s">
        <v>334</v>
      </c>
      <c r="E300" s="5">
        <v>139014440.6812</v>
      </c>
      <c r="F300" s="5">
        <v>-4907596.13</v>
      </c>
      <c r="G300" s="5">
        <v>213781.8315</v>
      </c>
      <c r="H300" s="5">
        <v>36034329.732799999</v>
      </c>
      <c r="I300" s="6">
        <f t="shared" si="43"/>
        <v>170354956.1155</v>
      </c>
      <c r="J300" s="11"/>
      <c r="K300" s="133"/>
      <c r="L300" s="135"/>
      <c r="M300" s="12">
        <v>11</v>
      </c>
      <c r="N300" s="5" t="s">
        <v>686</v>
      </c>
      <c r="O300" s="5">
        <v>158132857.52579999</v>
      </c>
      <c r="P300" s="5">
        <v>0</v>
      </c>
      <c r="Q300" s="5">
        <v>243182.87899999999</v>
      </c>
      <c r="R300" s="5">
        <v>41967543.676799998</v>
      </c>
      <c r="S300" s="6">
        <f t="shared" si="38"/>
        <v>200343584.08160001</v>
      </c>
    </row>
    <row r="301" spans="1:19" ht="24.95" customHeight="1" x14ac:dyDescent="0.2">
      <c r="A301" s="136"/>
      <c r="B301" s="135"/>
      <c r="C301" s="1">
        <v>5</v>
      </c>
      <c r="D301" s="5" t="s">
        <v>335</v>
      </c>
      <c r="E301" s="5">
        <v>135210568.7872</v>
      </c>
      <c r="F301" s="5">
        <v>-4907596.13</v>
      </c>
      <c r="G301" s="5">
        <v>207932.0889</v>
      </c>
      <c r="H301" s="5">
        <v>38042173.313299999</v>
      </c>
      <c r="I301" s="6">
        <f t="shared" si="43"/>
        <v>168553078.05940002</v>
      </c>
      <c r="J301" s="11"/>
      <c r="K301" s="133"/>
      <c r="L301" s="135"/>
      <c r="M301" s="12">
        <v>12</v>
      </c>
      <c r="N301" s="5" t="s">
        <v>687</v>
      </c>
      <c r="O301" s="5">
        <v>106463315.6277</v>
      </c>
      <c r="P301" s="5">
        <v>0</v>
      </c>
      <c r="Q301" s="5">
        <v>163723.4412</v>
      </c>
      <c r="R301" s="5">
        <v>28243307.111400001</v>
      </c>
      <c r="S301" s="6">
        <f t="shared" si="38"/>
        <v>134870346.1803</v>
      </c>
    </row>
    <row r="302" spans="1:19" ht="24.95" customHeight="1" x14ac:dyDescent="0.2">
      <c r="A302" s="136"/>
      <c r="B302" s="135"/>
      <c r="C302" s="1">
        <v>6</v>
      </c>
      <c r="D302" s="5" t="s">
        <v>37</v>
      </c>
      <c r="E302" s="5">
        <v>147227133.74160001</v>
      </c>
      <c r="F302" s="5">
        <v>-4907596.13</v>
      </c>
      <c r="G302" s="5">
        <v>226411.63140000001</v>
      </c>
      <c r="H302" s="5">
        <v>40259576.925700001</v>
      </c>
      <c r="I302" s="6">
        <f t="shared" si="43"/>
        <v>182805526.16870001</v>
      </c>
      <c r="J302" s="11"/>
      <c r="K302" s="133"/>
      <c r="L302" s="135"/>
      <c r="M302" s="12">
        <v>13</v>
      </c>
      <c r="N302" s="5" t="s">
        <v>688</v>
      </c>
      <c r="O302" s="5">
        <v>142130586.4718</v>
      </c>
      <c r="P302" s="5">
        <v>0</v>
      </c>
      <c r="Q302" s="5">
        <v>218573.9621</v>
      </c>
      <c r="R302" s="5">
        <v>34793725.691600002</v>
      </c>
      <c r="S302" s="6">
        <f t="shared" si="38"/>
        <v>177142886.12549999</v>
      </c>
    </row>
    <row r="303" spans="1:19" ht="24.95" customHeight="1" x14ac:dyDescent="0.2">
      <c r="A303" s="136"/>
      <c r="B303" s="135"/>
      <c r="C303" s="1">
        <v>7</v>
      </c>
      <c r="D303" s="5" t="s">
        <v>336</v>
      </c>
      <c r="E303" s="5">
        <v>115439677.70640001</v>
      </c>
      <c r="F303" s="5">
        <v>-4907596.13</v>
      </c>
      <c r="G303" s="5">
        <v>177527.64110000001</v>
      </c>
      <c r="H303" s="5">
        <v>32047061.024300002</v>
      </c>
      <c r="I303" s="6">
        <f t="shared" si="43"/>
        <v>142756670.24180001</v>
      </c>
      <c r="J303" s="11"/>
      <c r="K303" s="133"/>
      <c r="L303" s="135"/>
      <c r="M303" s="12">
        <v>14</v>
      </c>
      <c r="N303" s="5" t="s">
        <v>689</v>
      </c>
      <c r="O303" s="5">
        <v>141925018.64160001</v>
      </c>
      <c r="P303" s="5">
        <v>0</v>
      </c>
      <c r="Q303" s="5">
        <v>218257.83189999999</v>
      </c>
      <c r="R303" s="5">
        <v>35158093.333099999</v>
      </c>
      <c r="S303" s="6">
        <f t="shared" si="38"/>
        <v>177301369.8066</v>
      </c>
    </row>
    <row r="304" spans="1:19" ht="24.95" customHeight="1" x14ac:dyDescent="0.2">
      <c r="A304" s="136"/>
      <c r="B304" s="135"/>
      <c r="C304" s="1">
        <v>8</v>
      </c>
      <c r="D304" s="5" t="s">
        <v>337</v>
      </c>
      <c r="E304" s="5">
        <v>123830318.4989</v>
      </c>
      <c r="F304" s="5">
        <v>-4907596.13</v>
      </c>
      <c r="G304" s="5">
        <v>190431.09589999999</v>
      </c>
      <c r="H304" s="5">
        <v>35208040.641900003</v>
      </c>
      <c r="I304" s="6">
        <f t="shared" si="43"/>
        <v>154321194.1067</v>
      </c>
      <c r="J304" s="11"/>
      <c r="K304" s="133"/>
      <c r="L304" s="135"/>
      <c r="M304" s="12">
        <v>15</v>
      </c>
      <c r="N304" s="5" t="s">
        <v>690</v>
      </c>
      <c r="O304" s="5">
        <v>112159974.2147</v>
      </c>
      <c r="P304" s="5">
        <v>0</v>
      </c>
      <c r="Q304" s="5">
        <v>172483.98509999999</v>
      </c>
      <c r="R304" s="5">
        <v>30615865.747299999</v>
      </c>
      <c r="S304" s="6">
        <f t="shared" si="38"/>
        <v>142948323.94709998</v>
      </c>
    </row>
    <row r="305" spans="1:19" ht="24.95" customHeight="1" x14ac:dyDescent="0.2">
      <c r="A305" s="136"/>
      <c r="B305" s="135"/>
      <c r="C305" s="1">
        <v>9</v>
      </c>
      <c r="D305" s="5" t="s">
        <v>338</v>
      </c>
      <c r="E305" s="5">
        <v>112893937.9614</v>
      </c>
      <c r="F305" s="5">
        <v>-4907596.13</v>
      </c>
      <c r="G305" s="5">
        <v>173612.70310000001</v>
      </c>
      <c r="H305" s="5">
        <v>31239671.246599998</v>
      </c>
      <c r="I305" s="6">
        <f t="shared" si="43"/>
        <v>139399625.7811</v>
      </c>
      <c r="J305" s="11"/>
      <c r="K305" s="133"/>
      <c r="L305" s="135"/>
      <c r="M305" s="12">
        <v>16</v>
      </c>
      <c r="N305" s="5" t="s">
        <v>691</v>
      </c>
      <c r="O305" s="5">
        <v>142912178.48769999</v>
      </c>
      <c r="P305" s="5">
        <v>0</v>
      </c>
      <c r="Q305" s="5">
        <v>219775.92480000001</v>
      </c>
      <c r="R305" s="5">
        <v>35928518.277599998</v>
      </c>
      <c r="S305" s="6">
        <f t="shared" si="38"/>
        <v>179060472.69009998</v>
      </c>
    </row>
    <row r="306" spans="1:19" ht="24.95" customHeight="1" x14ac:dyDescent="0.2">
      <c r="A306" s="136"/>
      <c r="B306" s="135"/>
      <c r="C306" s="1">
        <v>10</v>
      </c>
      <c r="D306" s="5" t="s">
        <v>339</v>
      </c>
      <c r="E306" s="5">
        <v>107065608.49250001</v>
      </c>
      <c r="F306" s="5">
        <v>-4907596.13</v>
      </c>
      <c r="G306" s="5">
        <v>164649.67069999999</v>
      </c>
      <c r="H306" s="5">
        <v>32166223.9734</v>
      </c>
      <c r="I306" s="6">
        <f t="shared" si="43"/>
        <v>134488886.00660002</v>
      </c>
      <c r="J306" s="11"/>
      <c r="K306" s="134"/>
      <c r="L306" s="122"/>
      <c r="M306" s="12">
        <v>17</v>
      </c>
      <c r="N306" s="5" t="s">
        <v>692</v>
      </c>
      <c r="O306" s="5">
        <v>151844825.82609999</v>
      </c>
      <c r="P306" s="5">
        <v>0</v>
      </c>
      <c r="Q306" s="5">
        <v>233512.89850000001</v>
      </c>
      <c r="R306" s="5">
        <v>32711257.616999999</v>
      </c>
      <c r="S306" s="6">
        <f t="shared" si="38"/>
        <v>184789596.3416</v>
      </c>
    </row>
    <row r="307" spans="1:19" ht="24.95" customHeight="1" x14ac:dyDescent="0.2">
      <c r="A307" s="136"/>
      <c r="B307" s="122"/>
      <c r="C307" s="1">
        <v>11</v>
      </c>
      <c r="D307" s="5" t="s">
        <v>340</v>
      </c>
      <c r="E307" s="5">
        <v>146127191.97369999</v>
      </c>
      <c r="F307" s="5">
        <v>-4907596.13</v>
      </c>
      <c r="G307" s="5">
        <v>224720.098</v>
      </c>
      <c r="H307" s="5">
        <v>39373532.653300002</v>
      </c>
      <c r="I307" s="6">
        <f t="shared" si="43"/>
        <v>180817848.59499997</v>
      </c>
      <c r="J307" s="11"/>
      <c r="K307" s="18"/>
      <c r="L307" s="126" t="s">
        <v>841</v>
      </c>
      <c r="M307" s="127"/>
      <c r="N307" s="128"/>
      <c r="O307" s="14">
        <f>SUM(O290:O306)</f>
        <v>2268024348.1846004</v>
      </c>
      <c r="P307" s="14">
        <f t="shared" ref="P307:S307" si="44">SUM(P290:P306)</f>
        <v>0</v>
      </c>
      <c r="Q307" s="14">
        <f t="shared" si="44"/>
        <v>3487856.3457000009</v>
      </c>
      <c r="R307" s="14">
        <f t="shared" si="44"/>
        <v>585939370.5703001</v>
      </c>
      <c r="S307" s="14">
        <f t="shared" si="44"/>
        <v>2857451575.1006007</v>
      </c>
    </row>
    <row r="308" spans="1:19" ht="24.95" customHeight="1" x14ac:dyDescent="0.2">
      <c r="A308" s="1"/>
      <c r="B308" s="126" t="s">
        <v>825</v>
      </c>
      <c r="C308" s="127"/>
      <c r="D308" s="128"/>
      <c r="E308" s="14">
        <f>SUM(E297:E307)</f>
        <v>1455687149.6924002</v>
      </c>
      <c r="F308" s="14">
        <f t="shared" ref="F308:I308" si="45">SUM(F297:F307)</f>
        <v>-53983557.430000007</v>
      </c>
      <c r="G308" s="14">
        <f t="shared" si="45"/>
        <v>2238612.5027999999</v>
      </c>
      <c r="H308" s="14">
        <f t="shared" si="45"/>
        <v>401574173.88380003</v>
      </c>
      <c r="I308" s="14">
        <f t="shared" si="45"/>
        <v>1805516378.6489999</v>
      </c>
      <c r="J308" s="11"/>
      <c r="K308" s="132">
        <v>32</v>
      </c>
      <c r="L308" s="121" t="s">
        <v>54</v>
      </c>
      <c r="M308" s="12">
        <v>1</v>
      </c>
      <c r="N308" s="5" t="s">
        <v>693</v>
      </c>
      <c r="O308" s="5">
        <v>101030952.94050001</v>
      </c>
      <c r="P308" s="5">
        <v>0</v>
      </c>
      <c r="Q308" s="5">
        <v>155369.3419</v>
      </c>
      <c r="R308" s="5">
        <v>38347018.946900003</v>
      </c>
      <c r="S308" s="6">
        <f t="shared" si="38"/>
        <v>139533341.22930002</v>
      </c>
    </row>
    <row r="309" spans="1:19" ht="24.95" customHeight="1" x14ac:dyDescent="0.2">
      <c r="A309" s="136">
        <v>16</v>
      </c>
      <c r="B309" s="121" t="s">
        <v>38</v>
      </c>
      <c r="C309" s="1">
        <v>1</v>
      </c>
      <c r="D309" s="5" t="s">
        <v>341</v>
      </c>
      <c r="E309" s="5">
        <v>114227067.052</v>
      </c>
      <c r="F309" s="5">
        <v>0</v>
      </c>
      <c r="G309" s="5">
        <v>175662.84109999999</v>
      </c>
      <c r="H309" s="5">
        <v>37200983.500799999</v>
      </c>
      <c r="I309" s="6">
        <f t="shared" ref="I309:I335" si="46">SUM(E309:H309)</f>
        <v>151603713.39390001</v>
      </c>
      <c r="J309" s="11"/>
      <c r="K309" s="133"/>
      <c r="L309" s="135"/>
      <c r="M309" s="12">
        <v>2</v>
      </c>
      <c r="N309" s="5" t="s">
        <v>694</v>
      </c>
      <c r="O309" s="5">
        <v>126230329.3796</v>
      </c>
      <c r="P309" s="5">
        <v>0</v>
      </c>
      <c r="Q309" s="5">
        <v>194121.92629999999</v>
      </c>
      <c r="R309" s="5">
        <v>44091715.335900001</v>
      </c>
      <c r="S309" s="6">
        <f t="shared" si="38"/>
        <v>170516166.64180002</v>
      </c>
    </row>
    <row r="310" spans="1:19" ht="24.95" customHeight="1" x14ac:dyDescent="0.2">
      <c r="A310" s="136"/>
      <c r="B310" s="135"/>
      <c r="C310" s="1">
        <v>2</v>
      </c>
      <c r="D310" s="5" t="s">
        <v>342</v>
      </c>
      <c r="E310" s="5">
        <v>107493427.87019999</v>
      </c>
      <c r="F310" s="5">
        <v>0</v>
      </c>
      <c r="G310" s="5">
        <v>165307.58799999999</v>
      </c>
      <c r="H310" s="5">
        <v>35481284.9639</v>
      </c>
      <c r="I310" s="6">
        <f t="shared" si="46"/>
        <v>143140020.42210001</v>
      </c>
      <c r="J310" s="11"/>
      <c r="K310" s="133"/>
      <c r="L310" s="135"/>
      <c r="M310" s="12">
        <v>3</v>
      </c>
      <c r="N310" s="5" t="s">
        <v>695</v>
      </c>
      <c r="O310" s="5">
        <v>116284611.12819999</v>
      </c>
      <c r="P310" s="5">
        <v>0</v>
      </c>
      <c r="Q310" s="5">
        <v>178827.01269999999</v>
      </c>
      <c r="R310" s="5">
        <v>37600704.5233</v>
      </c>
      <c r="S310" s="6">
        <f t="shared" si="38"/>
        <v>154064142.66420001</v>
      </c>
    </row>
    <row r="311" spans="1:19" ht="24.95" customHeight="1" x14ac:dyDescent="0.2">
      <c r="A311" s="136"/>
      <c r="B311" s="135"/>
      <c r="C311" s="1">
        <v>3</v>
      </c>
      <c r="D311" s="5" t="s">
        <v>343</v>
      </c>
      <c r="E311" s="5">
        <v>98753091.864500001</v>
      </c>
      <c r="F311" s="5">
        <v>0</v>
      </c>
      <c r="G311" s="5">
        <v>151866.35819999999</v>
      </c>
      <c r="H311" s="5">
        <v>32703989.197700001</v>
      </c>
      <c r="I311" s="6">
        <f t="shared" si="46"/>
        <v>131608947.42039999</v>
      </c>
      <c r="J311" s="11"/>
      <c r="K311" s="133"/>
      <c r="L311" s="135"/>
      <c r="M311" s="12">
        <v>4</v>
      </c>
      <c r="N311" s="5" t="s">
        <v>696</v>
      </c>
      <c r="O311" s="5">
        <v>124131492.4859</v>
      </c>
      <c r="P311" s="5">
        <v>0</v>
      </c>
      <c r="Q311" s="5">
        <v>190894.253</v>
      </c>
      <c r="R311" s="5">
        <v>41422465.275700003</v>
      </c>
      <c r="S311" s="6">
        <f t="shared" si="38"/>
        <v>165744852.01460001</v>
      </c>
    </row>
    <row r="312" spans="1:19" ht="24.95" customHeight="1" x14ac:dyDescent="0.2">
      <c r="A312" s="136"/>
      <c r="B312" s="135"/>
      <c r="C312" s="1">
        <v>4</v>
      </c>
      <c r="D312" s="5" t="s">
        <v>344</v>
      </c>
      <c r="E312" s="5">
        <v>105031531.1417</v>
      </c>
      <c r="F312" s="5">
        <v>0</v>
      </c>
      <c r="G312" s="5">
        <v>161521.5871</v>
      </c>
      <c r="H312" s="5">
        <v>35112400.942500003</v>
      </c>
      <c r="I312" s="6">
        <f t="shared" si="46"/>
        <v>140305453.67129999</v>
      </c>
      <c r="J312" s="11"/>
      <c r="K312" s="133"/>
      <c r="L312" s="135"/>
      <c r="M312" s="12">
        <v>5</v>
      </c>
      <c r="N312" s="5" t="s">
        <v>697</v>
      </c>
      <c r="O312" s="5">
        <v>115225080.45280001</v>
      </c>
      <c r="P312" s="5">
        <v>0</v>
      </c>
      <c r="Q312" s="5">
        <v>177197.625</v>
      </c>
      <c r="R312" s="5">
        <v>42054133.130099997</v>
      </c>
      <c r="S312" s="6">
        <f t="shared" si="38"/>
        <v>157456411.20789999</v>
      </c>
    </row>
    <row r="313" spans="1:19" ht="24.95" customHeight="1" x14ac:dyDescent="0.2">
      <c r="A313" s="136"/>
      <c r="B313" s="135"/>
      <c r="C313" s="1">
        <v>5</v>
      </c>
      <c r="D313" s="5" t="s">
        <v>345</v>
      </c>
      <c r="E313" s="5">
        <v>112625973.5149</v>
      </c>
      <c r="F313" s="5">
        <v>0</v>
      </c>
      <c r="G313" s="5">
        <v>173200.617</v>
      </c>
      <c r="H313" s="5">
        <v>34613028.280500002</v>
      </c>
      <c r="I313" s="6">
        <f t="shared" si="46"/>
        <v>147412202.41240001</v>
      </c>
      <c r="J313" s="11"/>
      <c r="K313" s="133"/>
      <c r="L313" s="135"/>
      <c r="M313" s="12">
        <v>6</v>
      </c>
      <c r="N313" s="5" t="s">
        <v>698</v>
      </c>
      <c r="O313" s="5">
        <v>115205826.5346</v>
      </c>
      <c r="P313" s="5">
        <v>0</v>
      </c>
      <c r="Q313" s="5">
        <v>177168.01560000001</v>
      </c>
      <c r="R313" s="5">
        <v>41724645.838799998</v>
      </c>
      <c r="S313" s="6">
        <f t="shared" si="38"/>
        <v>157107640.389</v>
      </c>
    </row>
    <row r="314" spans="1:19" ht="24.95" customHeight="1" x14ac:dyDescent="0.2">
      <c r="A314" s="136"/>
      <c r="B314" s="135"/>
      <c r="C314" s="1">
        <v>6</v>
      </c>
      <c r="D314" s="5" t="s">
        <v>346</v>
      </c>
      <c r="E314" s="5">
        <v>113003098.5719</v>
      </c>
      <c r="F314" s="5">
        <v>0</v>
      </c>
      <c r="G314" s="5">
        <v>173780.57459999999</v>
      </c>
      <c r="H314" s="5">
        <v>34715376.399400003</v>
      </c>
      <c r="I314" s="6">
        <f t="shared" si="46"/>
        <v>147892255.54589999</v>
      </c>
      <c r="J314" s="11"/>
      <c r="K314" s="133"/>
      <c r="L314" s="135"/>
      <c r="M314" s="12">
        <v>7</v>
      </c>
      <c r="N314" s="5" t="s">
        <v>699</v>
      </c>
      <c r="O314" s="5">
        <v>124856754.4683</v>
      </c>
      <c r="P314" s="5">
        <v>0</v>
      </c>
      <c r="Q314" s="5">
        <v>192009.58919999999</v>
      </c>
      <c r="R314" s="5">
        <v>44115895.339599997</v>
      </c>
      <c r="S314" s="6">
        <f t="shared" si="38"/>
        <v>169164659.3971</v>
      </c>
    </row>
    <row r="315" spans="1:19" ht="24.95" customHeight="1" x14ac:dyDescent="0.2">
      <c r="A315" s="136"/>
      <c r="B315" s="135"/>
      <c r="C315" s="1">
        <v>7</v>
      </c>
      <c r="D315" s="5" t="s">
        <v>347</v>
      </c>
      <c r="E315" s="5">
        <v>101143733.2427</v>
      </c>
      <c r="F315" s="5">
        <v>0</v>
      </c>
      <c r="G315" s="5">
        <v>155542.77979999999</v>
      </c>
      <c r="H315" s="5">
        <v>31996168.2282</v>
      </c>
      <c r="I315" s="6">
        <f t="shared" si="46"/>
        <v>133295444.2507</v>
      </c>
      <c r="J315" s="11"/>
      <c r="K315" s="133"/>
      <c r="L315" s="135"/>
      <c r="M315" s="12">
        <v>8</v>
      </c>
      <c r="N315" s="5" t="s">
        <v>700</v>
      </c>
      <c r="O315" s="5">
        <v>120962577.00910001</v>
      </c>
      <c r="P315" s="5">
        <v>0</v>
      </c>
      <c r="Q315" s="5">
        <v>186020.9711</v>
      </c>
      <c r="R315" s="5">
        <v>40024124.5462</v>
      </c>
      <c r="S315" s="6">
        <f t="shared" si="38"/>
        <v>161172722.5264</v>
      </c>
    </row>
    <row r="316" spans="1:19" ht="24.95" customHeight="1" x14ac:dyDescent="0.2">
      <c r="A316" s="136"/>
      <c r="B316" s="135"/>
      <c r="C316" s="1">
        <v>8</v>
      </c>
      <c r="D316" s="5" t="s">
        <v>348</v>
      </c>
      <c r="E316" s="5">
        <v>107132161.3352</v>
      </c>
      <c r="F316" s="5">
        <v>0</v>
      </c>
      <c r="G316" s="5">
        <v>164752.01819999999</v>
      </c>
      <c r="H316" s="5">
        <v>33981429.908799998</v>
      </c>
      <c r="I316" s="6">
        <f t="shared" si="46"/>
        <v>141278343.2622</v>
      </c>
      <c r="J316" s="11"/>
      <c r="K316" s="133"/>
      <c r="L316" s="135"/>
      <c r="M316" s="12">
        <v>9</v>
      </c>
      <c r="N316" s="5" t="s">
        <v>701</v>
      </c>
      <c r="O316" s="5">
        <v>115377338.11409999</v>
      </c>
      <c r="P316" s="5">
        <v>0</v>
      </c>
      <c r="Q316" s="5">
        <v>177431.77280000001</v>
      </c>
      <c r="R316" s="5">
        <v>40789616.214100003</v>
      </c>
      <c r="S316" s="6">
        <f t="shared" si="38"/>
        <v>156344386.10100001</v>
      </c>
    </row>
    <row r="317" spans="1:19" ht="24.95" customHeight="1" x14ac:dyDescent="0.2">
      <c r="A317" s="136"/>
      <c r="B317" s="135"/>
      <c r="C317" s="1">
        <v>9</v>
      </c>
      <c r="D317" s="5" t="s">
        <v>349</v>
      </c>
      <c r="E317" s="5">
        <v>120532346.06129999</v>
      </c>
      <c r="F317" s="5">
        <v>0</v>
      </c>
      <c r="G317" s="5">
        <v>185359.34520000001</v>
      </c>
      <c r="H317" s="5">
        <v>37415268.3609</v>
      </c>
      <c r="I317" s="6">
        <f t="shared" si="46"/>
        <v>158132973.7674</v>
      </c>
      <c r="J317" s="11"/>
      <c r="K317" s="133"/>
      <c r="L317" s="135"/>
      <c r="M317" s="12">
        <v>10</v>
      </c>
      <c r="N317" s="5" t="s">
        <v>702</v>
      </c>
      <c r="O317" s="5">
        <v>135298498.5605</v>
      </c>
      <c r="P317" s="5">
        <v>0</v>
      </c>
      <c r="Q317" s="5">
        <v>208067.3107</v>
      </c>
      <c r="R317" s="5">
        <v>44093730.336199999</v>
      </c>
      <c r="S317" s="6">
        <f t="shared" si="38"/>
        <v>179600296.20739999</v>
      </c>
    </row>
    <row r="318" spans="1:19" ht="24.95" customHeight="1" x14ac:dyDescent="0.2">
      <c r="A318" s="136"/>
      <c r="B318" s="135"/>
      <c r="C318" s="1">
        <v>10</v>
      </c>
      <c r="D318" s="5" t="s">
        <v>350</v>
      </c>
      <c r="E318" s="5">
        <v>106533724.685</v>
      </c>
      <c r="F318" s="5">
        <v>0</v>
      </c>
      <c r="G318" s="5">
        <v>163831.71900000001</v>
      </c>
      <c r="H318" s="5">
        <v>35034232.827100001</v>
      </c>
      <c r="I318" s="6">
        <f t="shared" si="46"/>
        <v>141731789.23109999</v>
      </c>
      <c r="J318" s="11"/>
      <c r="K318" s="133"/>
      <c r="L318" s="135"/>
      <c r="M318" s="12">
        <v>11</v>
      </c>
      <c r="N318" s="5" t="s">
        <v>703</v>
      </c>
      <c r="O318" s="5">
        <v>120496882.23029999</v>
      </c>
      <c r="P318" s="5">
        <v>0</v>
      </c>
      <c r="Q318" s="5">
        <v>185304.8075</v>
      </c>
      <c r="R318" s="5">
        <v>42660578.739399999</v>
      </c>
      <c r="S318" s="6">
        <f t="shared" si="38"/>
        <v>163342765.77719998</v>
      </c>
    </row>
    <row r="319" spans="1:19" ht="24.95" customHeight="1" x14ac:dyDescent="0.2">
      <c r="A319" s="136"/>
      <c r="B319" s="135"/>
      <c r="C319" s="1">
        <v>11</v>
      </c>
      <c r="D319" s="5" t="s">
        <v>351</v>
      </c>
      <c r="E319" s="5">
        <v>131404878.2316</v>
      </c>
      <c r="F319" s="5">
        <v>0</v>
      </c>
      <c r="G319" s="5">
        <v>202079.54939999999</v>
      </c>
      <c r="H319" s="5">
        <v>40112519.9771</v>
      </c>
      <c r="I319" s="6">
        <f t="shared" si="46"/>
        <v>171719477.7581</v>
      </c>
      <c r="J319" s="11"/>
      <c r="K319" s="133"/>
      <c r="L319" s="135"/>
      <c r="M319" s="12">
        <v>12</v>
      </c>
      <c r="N319" s="5" t="s">
        <v>704</v>
      </c>
      <c r="O319" s="5">
        <v>115325853.07700001</v>
      </c>
      <c r="P319" s="5">
        <v>0</v>
      </c>
      <c r="Q319" s="5">
        <v>177352.59710000001</v>
      </c>
      <c r="R319" s="5">
        <v>39943663.499499999</v>
      </c>
      <c r="S319" s="6">
        <f t="shared" si="38"/>
        <v>155446869.17360002</v>
      </c>
    </row>
    <row r="320" spans="1:19" ht="24.95" customHeight="1" x14ac:dyDescent="0.2">
      <c r="A320" s="136"/>
      <c r="B320" s="135"/>
      <c r="C320" s="1">
        <v>12</v>
      </c>
      <c r="D320" s="5" t="s">
        <v>352</v>
      </c>
      <c r="E320" s="5">
        <v>111601556.3731</v>
      </c>
      <c r="F320" s="5">
        <v>0</v>
      </c>
      <c r="G320" s="5">
        <v>171625.22829999999</v>
      </c>
      <c r="H320" s="5">
        <v>34719058.986199997</v>
      </c>
      <c r="I320" s="6">
        <f t="shared" si="46"/>
        <v>146492240.58759999</v>
      </c>
      <c r="J320" s="11"/>
      <c r="K320" s="133"/>
      <c r="L320" s="135"/>
      <c r="M320" s="12">
        <v>13</v>
      </c>
      <c r="N320" s="5" t="s">
        <v>705</v>
      </c>
      <c r="O320" s="5">
        <v>136911832.8265</v>
      </c>
      <c r="P320" s="5">
        <v>0</v>
      </c>
      <c r="Q320" s="5">
        <v>210548.3591</v>
      </c>
      <c r="R320" s="5">
        <v>47203987.532300003</v>
      </c>
      <c r="S320" s="6">
        <f t="shared" si="38"/>
        <v>184326368.71790001</v>
      </c>
    </row>
    <row r="321" spans="1:19" ht="24.95" customHeight="1" x14ac:dyDescent="0.2">
      <c r="A321" s="136"/>
      <c r="B321" s="135"/>
      <c r="C321" s="1">
        <v>13</v>
      </c>
      <c r="D321" s="5" t="s">
        <v>353</v>
      </c>
      <c r="E321" s="5">
        <v>100817956.5028</v>
      </c>
      <c r="F321" s="5">
        <v>0</v>
      </c>
      <c r="G321" s="5">
        <v>155041.78760000001</v>
      </c>
      <c r="H321" s="5">
        <v>33689185.3816</v>
      </c>
      <c r="I321" s="6">
        <f t="shared" si="46"/>
        <v>134662183.67199999</v>
      </c>
      <c r="J321" s="11"/>
      <c r="K321" s="133"/>
      <c r="L321" s="135"/>
      <c r="M321" s="12">
        <v>14</v>
      </c>
      <c r="N321" s="5" t="s">
        <v>706</v>
      </c>
      <c r="O321" s="5">
        <v>167663388.458</v>
      </c>
      <c r="P321" s="5">
        <v>0</v>
      </c>
      <c r="Q321" s="5">
        <v>257839.30129999999</v>
      </c>
      <c r="R321" s="5">
        <v>59055802.434299998</v>
      </c>
      <c r="S321" s="6">
        <f t="shared" si="38"/>
        <v>226977030.1936</v>
      </c>
    </row>
    <row r="322" spans="1:19" ht="24.95" customHeight="1" x14ac:dyDescent="0.2">
      <c r="A322" s="136"/>
      <c r="B322" s="135"/>
      <c r="C322" s="1">
        <v>14</v>
      </c>
      <c r="D322" s="5" t="s">
        <v>354</v>
      </c>
      <c r="E322" s="5">
        <v>98112293.142800003</v>
      </c>
      <c r="F322" s="5">
        <v>0</v>
      </c>
      <c r="G322" s="5">
        <v>150880.9129</v>
      </c>
      <c r="H322" s="5">
        <v>32533131.068300001</v>
      </c>
      <c r="I322" s="6">
        <f t="shared" si="46"/>
        <v>130796305.12400001</v>
      </c>
      <c r="J322" s="11"/>
      <c r="K322" s="133"/>
      <c r="L322" s="135"/>
      <c r="M322" s="12">
        <v>15</v>
      </c>
      <c r="N322" s="5" t="s">
        <v>707</v>
      </c>
      <c r="O322" s="5">
        <v>135361910.67140001</v>
      </c>
      <c r="P322" s="5">
        <v>0</v>
      </c>
      <c r="Q322" s="5">
        <v>208164.82829999999</v>
      </c>
      <c r="R322" s="5">
        <v>46423765.517399997</v>
      </c>
      <c r="S322" s="6">
        <f t="shared" si="38"/>
        <v>181993841.01710001</v>
      </c>
    </row>
    <row r="323" spans="1:19" ht="24.95" customHeight="1" x14ac:dyDescent="0.2">
      <c r="A323" s="136"/>
      <c r="B323" s="135"/>
      <c r="C323" s="1">
        <v>15</v>
      </c>
      <c r="D323" s="5" t="s">
        <v>355</v>
      </c>
      <c r="E323" s="5">
        <v>87402500.820800006</v>
      </c>
      <c r="F323" s="5">
        <v>0</v>
      </c>
      <c r="G323" s="5">
        <v>134410.97640000001</v>
      </c>
      <c r="H323" s="5">
        <v>29175723.6622</v>
      </c>
      <c r="I323" s="6">
        <f t="shared" si="46"/>
        <v>116712635.45940001</v>
      </c>
      <c r="J323" s="11"/>
      <c r="K323" s="133"/>
      <c r="L323" s="135"/>
      <c r="M323" s="12">
        <v>16</v>
      </c>
      <c r="N323" s="5" t="s">
        <v>708</v>
      </c>
      <c r="O323" s="5">
        <v>136592036.4677</v>
      </c>
      <c r="P323" s="5">
        <v>0</v>
      </c>
      <c r="Q323" s="5">
        <v>210056.5638</v>
      </c>
      <c r="R323" s="5">
        <v>46494776.907499999</v>
      </c>
      <c r="S323" s="6">
        <f t="shared" si="38"/>
        <v>183296869.93900001</v>
      </c>
    </row>
    <row r="324" spans="1:19" ht="24.95" customHeight="1" x14ac:dyDescent="0.2">
      <c r="A324" s="136"/>
      <c r="B324" s="135"/>
      <c r="C324" s="1">
        <v>16</v>
      </c>
      <c r="D324" s="5" t="s">
        <v>356</v>
      </c>
      <c r="E324" s="5">
        <v>94743169.373300001</v>
      </c>
      <c r="F324" s="5">
        <v>0</v>
      </c>
      <c r="G324" s="5">
        <v>145699.74290000001</v>
      </c>
      <c r="H324" s="5">
        <v>31813428.545299999</v>
      </c>
      <c r="I324" s="6">
        <f t="shared" si="46"/>
        <v>126702297.66150001</v>
      </c>
      <c r="J324" s="11"/>
      <c r="K324" s="133"/>
      <c r="L324" s="135"/>
      <c r="M324" s="12">
        <v>17</v>
      </c>
      <c r="N324" s="5" t="s">
        <v>709</v>
      </c>
      <c r="O324" s="5">
        <v>93844830.309699997</v>
      </c>
      <c r="P324" s="5">
        <v>0</v>
      </c>
      <c r="Q324" s="5">
        <v>144318.2421</v>
      </c>
      <c r="R324" s="5">
        <v>31950157.286499999</v>
      </c>
      <c r="S324" s="6">
        <f t="shared" si="38"/>
        <v>125939305.83829999</v>
      </c>
    </row>
    <row r="325" spans="1:19" ht="24.95" customHeight="1" x14ac:dyDescent="0.2">
      <c r="A325" s="136"/>
      <c r="B325" s="135"/>
      <c r="C325" s="1">
        <v>17</v>
      </c>
      <c r="D325" s="5" t="s">
        <v>357</v>
      </c>
      <c r="E325" s="5">
        <v>111225082.3801</v>
      </c>
      <c r="F325" s="5">
        <v>0</v>
      </c>
      <c r="G325" s="5">
        <v>171046.27189999999</v>
      </c>
      <c r="H325" s="5">
        <v>33543132.600900002</v>
      </c>
      <c r="I325" s="6">
        <f t="shared" si="46"/>
        <v>144939261.2529</v>
      </c>
      <c r="J325" s="11"/>
      <c r="K325" s="133"/>
      <c r="L325" s="135"/>
      <c r="M325" s="12">
        <v>18</v>
      </c>
      <c r="N325" s="5" t="s">
        <v>710</v>
      </c>
      <c r="O325" s="5">
        <v>115476464.54970001</v>
      </c>
      <c r="P325" s="5">
        <v>0</v>
      </c>
      <c r="Q325" s="5">
        <v>177584.2133</v>
      </c>
      <c r="R325" s="5">
        <v>42187956.943599999</v>
      </c>
      <c r="S325" s="6">
        <f t="shared" si="38"/>
        <v>157842005.70660001</v>
      </c>
    </row>
    <row r="326" spans="1:19" ht="24.95" customHeight="1" x14ac:dyDescent="0.2">
      <c r="A326" s="136"/>
      <c r="B326" s="135"/>
      <c r="C326" s="1">
        <v>18</v>
      </c>
      <c r="D326" s="5" t="s">
        <v>358</v>
      </c>
      <c r="E326" s="5">
        <v>120388063.7484</v>
      </c>
      <c r="F326" s="5">
        <v>0</v>
      </c>
      <c r="G326" s="5">
        <v>185137.46220000001</v>
      </c>
      <c r="H326" s="5">
        <v>36289786.465899996</v>
      </c>
      <c r="I326" s="6">
        <f t="shared" si="46"/>
        <v>156862987.67649999</v>
      </c>
      <c r="J326" s="11"/>
      <c r="K326" s="133"/>
      <c r="L326" s="135"/>
      <c r="M326" s="12">
        <v>19</v>
      </c>
      <c r="N326" s="5" t="s">
        <v>711</v>
      </c>
      <c r="O326" s="5">
        <v>91526483.869299993</v>
      </c>
      <c r="P326" s="5">
        <v>0</v>
      </c>
      <c r="Q326" s="5">
        <v>140752.99840000001</v>
      </c>
      <c r="R326" s="5">
        <v>33734683.247000001</v>
      </c>
      <c r="S326" s="6">
        <f t="shared" si="38"/>
        <v>125401920.11469999</v>
      </c>
    </row>
    <row r="327" spans="1:19" ht="24.95" customHeight="1" x14ac:dyDescent="0.2">
      <c r="A327" s="136"/>
      <c r="B327" s="135"/>
      <c r="C327" s="1">
        <v>19</v>
      </c>
      <c r="D327" s="5" t="s">
        <v>359</v>
      </c>
      <c r="E327" s="5">
        <v>105477559.9443</v>
      </c>
      <c r="F327" s="5">
        <v>0</v>
      </c>
      <c r="G327" s="5">
        <v>162207.50760000001</v>
      </c>
      <c r="H327" s="5">
        <v>32794733.694200002</v>
      </c>
      <c r="I327" s="6">
        <f t="shared" si="46"/>
        <v>138434501.14609998</v>
      </c>
      <c r="J327" s="11"/>
      <c r="K327" s="133"/>
      <c r="L327" s="135"/>
      <c r="M327" s="12">
        <v>20</v>
      </c>
      <c r="N327" s="5" t="s">
        <v>712</v>
      </c>
      <c r="O327" s="5">
        <v>99001396.785500005</v>
      </c>
      <c r="P327" s="5">
        <v>0</v>
      </c>
      <c r="Q327" s="5">
        <v>152248.21119999999</v>
      </c>
      <c r="R327" s="5">
        <v>37288379.475900002</v>
      </c>
      <c r="S327" s="6">
        <f t="shared" si="38"/>
        <v>136442024.47260001</v>
      </c>
    </row>
    <row r="328" spans="1:19" ht="24.95" customHeight="1" x14ac:dyDescent="0.2">
      <c r="A328" s="136"/>
      <c r="B328" s="135"/>
      <c r="C328" s="1">
        <v>20</v>
      </c>
      <c r="D328" s="5" t="s">
        <v>360</v>
      </c>
      <c r="E328" s="5">
        <v>93705763.815899998</v>
      </c>
      <c r="F328" s="5">
        <v>0</v>
      </c>
      <c r="G328" s="5">
        <v>144104.38020000001</v>
      </c>
      <c r="H328" s="5">
        <v>30502497.139400002</v>
      </c>
      <c r="I328" s="6">
        <f t="shared" si="46"/>
        <v>124352365.3355</v>
      </c>
      <c r="J328" s="11"/>
      <c r="K328" s="133"/>
      <c r="L328" s="135"/>
      <c r="M328" s="12">
        <v>21</v>
      </c>
      <c r="N328" s="5" t="s">
        <v>713</v>
      </c>
      <c r="O328" s="5">
        <v>102250423.4447</v>
      </c>
      <c r="P328" s="5">
        <v>0</v>
      </c>
      <c r="Q328" s="5">
        <v>157244.6912</v>
      </c>
      <c r="R328" s="5">
        <v>35285608.137500003</v>
      </c>
      <c r="S328" s="6">
        <f t="shared" si="38"/>
        <v>137693276.27340001</v>
      </c>
    </row>
    <row r="329" spans="1:19" ht="24.95" customHeight="1" x14ac:dyDescent="0.2">
      <c r="A329" s="136"/>
      <c r="B329" s="135"/>
      <c r="C329" s="1">
        <v>21</v>
      </c>
      <c r="D329" s="5" t="s">
        <v>361</v>
      </c>
      <c r="E329" s="5">
        <v>103063463.91060001</v>
      </c>
      <c r="F329" s="5">
        <v>0</v>
      </c>
      <c r="G329" s="5">
        <v>158495.0165</v>
      </c>
      <c r="H329" s="5">
        <v>33522913.114999998</v>
      </c>
      <c r="I329" s="6">
        <f t="shared" si="46"/>
        <v>136744872.04210001</v>
      </c>
      <c r="J329" s="11"/>
      <c r="K329" s="133"/>
      <c r="L329" s="135"/>
      <c r="M329" s="12">
        <v>22</v>
      </c>
      <c r="N329" s="5" t="s">
        <v>714</v>
      </c>
      <c r="O329" s="5">
        <v>189892312.64379999</v>
      </c>
      <c r="P329" s="5">
        <v>0</v>
      </c>
      <c r="Q329" s="5">
        <v>292023.80839999998</v>
      </c>
      <c r="R329" s="5">
        <v>64359144.273599997</v>
      </c>
      <c r="S329" s="6">
        <f t="shared" ref="S329:S392" si="47">SUM(O329:R329)</f>
        <v>254543480.72579998</v>
      </c>
    </row>
    <row r="330" spans="1:19" ht="24.95" customHeight="1" x14ac:dyDescent="0.2">
      <c r="A330" s="136"/>
      <c r="B330" s="135"/>
      <c r="C330" s="1">
        <v>22</v>
      </c>
      <c r="D330" s="5" t="s">
        <v>362</v>
      </c>
      <c r="E330" s="5">
        <v>100258397.13510001</v>
      </c>
      <c r="F330" s="5">
        <v>0</v>
      </c>
      <c r="G330" s="5">
        <v>154181.27540000001</v>
      </c>
      <c r="H330" s="5">
        <v>31944681.496199999</v>
      </c>
      <c r="I330" s="6">
        <f t="shared" si="46"/>
        <v>132357259.9067</v>
      </c>
      <c r="J330" s="11"/>
      <c r="K330" s="134"/>
      <c r="L330" s="122"/>
      <c r="M330" s="12">
        <v>23</v>
      </c>
      <c r="N330" s="5" t="s">
        <v>715</v>
      </c>
      <c r="O330" s="5">
        <v>112394635.406</v>
      </c>
      <c r="P330" s="5">
        <v>0</v>
      </c>
      <c r="Q330" s="5">
        <v>172844.85620000001</v>
      </c>
      <c r="R330" s="5">
        <v>34945837.396300003</v>
      </c>
      <c r="S330" s="6">
        <f t="shared" si="47"/>
        <v>147513317.65850002</v>
      </c>
    </row>
    <row r="331" spans="1:19" ht="24.95" customHeight="1" x14ac:dyDescent="0.2">
      <c r="A331" s="136"/>
      <c r="B331" s="135"/>
      <c r="C331" s="1">
        <v>23</v>
      </c>
      <c r="D331" s="5" t="s">
        <v>363</v>
      </c>
      <c r="E331" s="5">
        <v>96975742.425899997</v>
      </c>
      <c r="F331" s="5">
        <v>0</v>
      </c>
      <c r="G331" s="5">
        <v>149133.0809</v>
      </c>
      <c r="H331" s="5">
        <v>31376242.9617</v>
      </c>
      <c r="I331" s="6">
        <f t="shared" si="46"/>
        <v>128501118.46849999</v>
      </c>
      <c r="J331" s="11"/>
      <c r="K331" s="18"/>
      <c r="L331" s="126" t="s">
        <v>842</v>
      </c>
      <c r="M331" s="127"/>
      <c r="N331" s="128"/>
      <c r="O331" s="14">
        <f>SUM(O308:O330)</f>
        <v>2811341911.813199</v>
      </c>
      <c r="P331" s="14">
        <f t="shared" ref="P331:S331" si="48">SUM(P308:P330)</f>
        <v>0</v>
      </c>
      <c r="Q331" s="14">
        <f t="shared" si="48"/>
        <v>4323391.2961999997</v>
      </c>
      <c r="R331" s="14">
        <f t="shared" si="48"/>
        <v>975798390.87760007</v>
      </c>
      <c r="S331" s="14">
        <f t="shared" si="48"/>
        <v>3791463693.9870005</v>
      </c>
    </row>
    <row r="332" spans="1:19" ht="24.95" customHeight="1" x14ac:dyDescent="0.2">
      <c r="A332" s="136"/>
      <c r="B332" s="135"/>
      <c r="C332" s="1">
        <v>24</v>
      </c>
      <c r="D332" s="5" t="s">
        <v>364</v>
      </c>
      <c r="E332" s="5">
        <v>100320128.7159</v>
      </c>
      <c r="F332" s="5">
        <v>0</v>
      </c>
      <c r="G332" s="5">
        <v>154276.20860000001</v>
      </c>
      <c r="H332" s="5">
        <v>31770210.262899999</v>
      </c>
      <c r="I332" s="6">
        <f t="shared" si="46"/>
        <v>132244615.1874</v>
      </c>
      <c r="J332" s="11"/>
      <c r="K332" s="132">
        <v>33</v>
      </c>
      <c r="L332" s="121" t="s">
        <v>55</v>
      </c>
      <c r="M332" s="12">
        <v>1</v>
      </c>
      <c r="N332" s="5" t="s">
        <v>716</v>
      </c>
      <c r="O332" s="5">
        <v>105303999.0362</v>
      </c>
      <c r="P332" s="5">
        <v>-1564740.79</v>
      </c>
      <c r="Q332" s="5">
        <v>161940.59890000001</v>
      </c>
      <c r="R332" s="5">
        <v>28615317.1481</v>
      </c>
      <c r="S332" s="6">
        <f t="shared" si="47"/>
        <v>132516515.9932</v>
      </c>
    </row>
    <row r="333" spans="1:19" ht="24.95" customHeight="1" x14ac:dyDescent="0.2">
      <c r="A333" s="136"/>
      <c r="B333" s="135"/>
      <c r="C333" s="1">
        <v>25</v>
      </c>
      <c r="D333" s="5" t="s">
        <v>365</v>
      </c>
      <c r="E333" s="5">
        <v>101238848.14049999</v>
      </c>
      <c r="F333" s="5">
        <v>0</v>
      </c>
      <c r="G333" s="5">
        <v>155689.05119999999</v>
      </c>
      <c r="H333" s="5">
        <v>32445652.2619</v>
      </c>
      <c r="I333" s="6">
        <f t="shared" si="46"/>
        <v>133840189.45359999</v>
      </c>
      <c r="J333" s="11"/>
      <c r="K333" s="133"/>
      <c r="L333" s="135"/>
      <c r="M333" s="12">
        <v>2</v>
      </c>
      <c r="N333" s="5" t="s">
        <v>717</v>
      </c>
      <c r="O333" s="5">
        <v>119871235.83939999</v>
      </c>
      <c r="P333" s="5">
        <v>-1564740.79</v>
      </c>
      <c r="Q333" s="5">
        <v>184342.66409999999</v>
      </c>
      <c r="R333" s="5">
        <v>33505444.959199999</v>
      </c>
      <c r="S333" s="6">
        <f t="shared" si="47"/>
        <v>151996282.67269999</v>
      </c>
    </row>
    <row r="334" spans="1:19" ht="24.95" customHeight="1" x14ac:dyDescent="0.2">
      <c r="A334" s="136"/>
      <c r="B334" s="135"/>
      <c r="C334" s="1">
        <v>26</v>
      </c>
      <c r="D334" s="5" t="s">
        <v>366</v>
      </c>
      <c r="E334" s="5">
        <v>107700925.49349999</v>
      </c>
      <c r="F334" s="5">
        <v>0</v>
      </c>
      <c r="G334" s="5">
        <v>165626.68590000001</v>
      </c>
      <c r="H334" s="5">
        <v>35793471.0458</v>
      </c>
      <c r="I334" s="6">
        <f t="shared" si="46"/>
        <v>143660023.2252</v>
      </c>
      <c r="J334" s="11"/>
      <c r="K334" s="133"/>
      <c r="L334" s="135"/>
      <c r="M334" s="12">
        <v>3</v>
      </c>
      <c r="N334" s="5" t="s">
        <v>876</v>
      </c>
      <c r="O334" s="5">
        <v>129181182.7559</v>
      </c>
      <c r="P334" s="5">
        <v>-1564740.79</v>
      </c>
      <c r="Q334" s="5">
        <v>198659.86379999999</v>
      </c>
      <c r="R334" s="5">
        <v>34835345.160999998</v>
      </c>
      <c r="S334" s="6">
        <f t="shared" si="47"/>
        <v>162650446.99070001</v>
      </c>
    </row>
    <row r="335" spans="1:19" ht="24.95" customHeight="1" x14ac:dyDescent="0.2">
      <c r="A335" s="136"/>
      <c r="B335" s="122"/>
      <c r="C335" s="1">
        <v>27</v>
      </c>
      <c r="D335" s="5" t="s">
        <v>367</v>
      </c>
      <c r="E335" s="5">
        <v>96347594.610799998</v>
      </c>
      <c r="F335" s="5">
        <v>0</v>
      </c>
      <c r="G335" s="5">
        <v>148167.0907</v>
      </c>
      <c r="H335" s="5">
        <v>30503747.829300001</v>
      </c>
      <c r="I335" s="6">
        <f t="shared" si="46"/>
        <v>126999509.5308</v>
      </c>
      <c r="J335" s="11"/>
      <c r="K335" s="133"/>
      <c r="L335" s="135"/>
      <c r="M335" s="12">
        <v>4</v>
      </c>
      <c r="N335" s="5" t="s">
        <v>718</v>
      </c>
      <c r="O335" s="5">
        <v>140260060.00049999</v>
      </c>
      <c r="P335" s="5">
        <v>-1564740.79</v>
      </c>
      <c r="Q335" s="5">
        <v>215697.39350000001</v>
      </c>
      <c r="R335" s="5">
        <v>38568029.003300004</v>
      </c>
      <c r="S335" s="6">
        <f t="shared" si="47"/>
        <v>177479045.60730001</v>
      </c>
    </row>
    <row r="336" spans="1:19" ht="24.95" customHeight="1" x14ac:dyDescent="0.2">
      <c r="A336" s="1"/>
      <c r="B336" s="126" t="s">
        <v>826</v>
      </c>
      <c r="C336" s="127"/>
      <c r="D336" s="128"/>
      <c r="E336" s="14">
        <f>SUM(E309:E335)</f>
        <v>2847260080.1048002</v>
      </c>
      <c r="F336" s="14">
        <f t="shared" ref="F336:I336" si="49">SUM(F309:F335)</f>
        <v>0</v>
      </c>
      <c r="G336" s="14">
        <f t="shared" si="49"/>
        <v>4378627.6568</v>
      </c>
      <c r="H336" s="14">
        <f t="shared" si="49"/>
        <v>910784279.1036998</v>
      </c>
      <c r="I336" s="14">
        <f t="shared" si="49"/>
        <v>3762422986.8653007</v>
      </c>
      <c r="J336" s="11"/>
      <c r="K336" s="133"/>
      <c r="L336" s="135"/>
      <c r="M336" s="12">
        <v>5</v>
      </c>
      <c r="N336" s="5" t="s">
        <v>719</v>
      </c>
      <c r="O336" s="5">
        <v>131943327.8589</v>
      </c>
      <c r="P336" s="5">
        <v>-1564740.79</v>
      </c>
      <c r="Q336" s="5">
        <v>202907.59830000001</v>
      </c>
      <c r="R336" s="5">
        <v>33984181.238700002</v>
      </c>
      <c r="S336" s="6">
        <f t="shared" si="47"/>
        <v>164565675.9059</v>
      </c>
    </row>
    <row r="337" spans="1:19" ht="24.95" customHeight="1" x14ac:dyDescent="0.2">
      <c r="A337" s="136">
        <v>17</v>
      </c>
      <c r="B337" s="121" t="s">
        <v>39</v>
      </c>
      <c r="C337" s="1">
        <v>1</v>
      </c>
      <c r="D337" s="5" t="s">
        <v>368</v>
      </c>
      <c r="E337" s="5">
        <v>100613690.44220001</v>
      </c>
      <c r="F337" s="5">
        <v>0</v>
      </c>
      <c r="G337" s="5">
        <v>154727.6593</v>
      </c>
      <c r="H337" s="5">
        <v>30907073.269699998</v>
      </c>
      <c r="I337" s="6">
        <f t="shared" ref="I337:I363" si="50">SUM(E337:H337)</f>
        <v>131675491.3712</v>
      </c>
      <c r="J337" s="11"/>
      <c r="K337" s="133"/>
      <c r="L337" s="135"/>
      <c r="M337" s="12">
        <v>6</v>
      </c>
      <c r="N337" s="5" t="s">
        <v>720</v>
      </c>
      <c r="O337" s="5">
        <v>119555589.8097</v>
      </c>
      <c r="P337" s="5">
        <v>-1564740.79</v>
      </c>
      <c r="Q337" s="5">
        <v>183857.2513</v>
      </c>
      <c r="R337" s="5">
        <v>27956412.048099998</v>
      </c>
      <c r="S337" s="6">
        <f t="shared" si="47"/>
        <v>146131118.31909999</v>
      </c>
    </row>
    <row r="338" spans="1:19" ht="24.95" customHeight="1" x14ac:dyDescent="0.2">
      <c r="A338" s="136"/>
      <c r="B338" s="135"/>
      <c r="C338" s="1">
        <v>2</v>
      </c>
      <c r="D338" s="5" t="s">
        <v>369</v>
      </c>
      <c r="E338" s="5">
        <v>118996941.976</v>
      </c>
      <c r="F338" s="5">
        <v>0</v>
      </c>
      <c r="G338" s="5">
        <v>182998.1409</v>
      </c>
      <c r="H338" s="5">
        <v>36194712.0031</v>
      </c>
      <c r="I338" s="6">
        <f t="shared" si="50"/>
        <v>155374652.12</v>
      </c>
      <c r="J338" s="11"/>
      <c r="K338" s="133"/>
      <c r="L338" s="135"/>
      <c r="M338" s="12">
        <v>7</v>
      </c>
      <c r="N338" s="5" t="s">
        <v>721</v>
      </c>
      <c r="O338" s="5">
        <v>136549543.35769999</v>
      </c>
      <c r="P338" s="5">
        <v>-1564740.79</v>
      </c>
      <c r="Q338" s="5">
        <v>209991.2162</v>
      </c>
      <c r="R338" s="5">
        <v>37393144.859499998</v>
      </c>
      <c r="S338" s="6">
        <f t="shared" si="47"/>
        <v>172587938.64339998</v>
      </c>
    </row>
    <row r="339" spans="1:19" ht="24.95" customHeight="1" x14ac:dyDescent="0.2">
      <c r="A339" s="136"/>
      <c r="B339" s="135"/>
      <c r="C339" s="1">
        <v>3</v>
      </c>
      <c r="D339" s="5" t="s">
        <v>370</v>
      </c>
      <c r="E339" s="5">
        <v>147678450.2845</v>
      </c>
      <c r="F339" s="5">
        <v>0</v>
      </c>
      <c r="G339" s="5">
        <v>227105.68359999999</v>
      </c>
      <c r="H339" s="5">
        <v>43509302.078599997</v>
      </c>
      <c r="I339" s="6">
        <f t="shared" si="50"/>
        <v>191414858.0467</v>
      </c>
      <c r="J339" s="11"/>
      <c r="K339" s="133"/>
      <c r="L339" s="135"/>
      <c r="M339" s="12">
        <v>8</v>
      </c>
      <c r="N339" s="5" t="s">
        <v>722</v>
      </c>
      <c r="O339" s="5">
        <v>116519189.3321</v>
      </c>
      <c r="P339" s="5">
        <v>-1564740.79</v>
      </c>
      <c r="Q339" s="5">
        <v>179187.7562</v>
      </c>
      <c r="R339" s="5">
        <v>31774142.799899999</v>
      </c>
      <c r="S339" s="6">
        <f t="shared" si="47"/>
        <v>146907779.09819999</v>
      </c>
    </row>
    <row r="340" spans="1:19" ht="24.95" customHeight="1" x14ac:dyDescent="0.2">
      <c r="A340" s="136"/>
      <c r="B340" s="135"/>
      <c r="C340" s="1">
        <v>4</v>
      </c>
      <c r="D340" s="5" t="s">
        <v>371</v>
      </c>
      <c r="E340" s="5">
        <v>111701484.27599999</v>
      </c>
      <c r="F340" s="5">
        <v>0</v>
      </c>
      <c r="G340" s="5">
        <v>171778.9013</v>
      </c>
      <c r="H340" s="5">
        <v>31624691.309599999</v>
      </c>
      <c r="I340" s="6">
        <f t="shared" si="50"/>
        <v>143497954.4869</v>
      </c>
      <c r="J340" s="11"/>
      <c r="K340" s="133"/>
      <c r="L340" s="135"/>
      <c r="M340" s="12">
        <v>9</v>
      </c>
      <c r="N340" s="5" t="s">
        <v>723</v>
      </c>
      <c r="O340" s="5">
        <v>131891043.37180001</v>
      </c>
      <c r="P340" s="5">
        <v>-1564740.79</v>
      </c>
      <c r="Q340" s="5">
        <v>202827.19320000001</v>
      </c>
      <c r="R340" s="5">
        <v>31469391.374299999</v>
      </c>
      <c r="S340" s="6">
        <f t="shared" si="47"/>
        <v>161998521.14930001</v>
      </c>
    </row>
    <row r="341" spans="1:19" ht="24.95" customHeight="1" x14ac:dyDescent="0.2">
      <c r="A341" s="136"/>
      <c r="B341" s="135"/>
      <c r="C341" s="1">
        <v>5</v>
      </c>
      <c r="D341" s="5" t="s">
        <v>372</v>
      </c>
      <c r="E341" s="5">
        <v>95849617.640799999</v>
      </c>
      <c r="F341" s="5">
        <v>0</v>
      </c>
      <c r="G341" s="5">
        <v>147401.28229999999</v>
      </c>
      <c r="H341" s="5">
        <v>27321276.001400001</v>
      </c>
      <c r="I341" s="6">
        <f t="shared" si="50"/>
        <v>123318294.92449999</v>
      </c>
      <c r="J341" s="11"/>
      <c r="K341" s="133"/>
      <c r="L341" s="135"/>
      <c r="M341" s="12">
        <v>10</v>
      </c>
      <c r="N341" s="5" t="s">
        <v>724</v>
      </c>
      <c r="O341" s="5">
        <v>119079250.12729999</v>
      </c>
      <c r="P341" s="5">
        <v>-1564740.79</v>
      </c>
      <c r="Q341" s="5">
        <v>183124.7176</v>
      </c>
      <c r="R341" s="5">
        <v>29979333.389600001</v>
      </c>
      <c r="S341" s="6">
        <f t="shared" si="47"/>
        <v>147676967.4445</v>
      </c>
    </row>
    <row r="342" spans="1:19" ht="24.95" customHeight="1" x14ac:dyDescent="0.2">
      <c r="A342" s="136"/>
      <c r="B342" s="135"/>
      <c r="C342" s="1">
        <v>6</v>
      </c>
      <c r="D342" s="5" t="s">
        <v>373</v>
      </c>
      <c r="E342" s="5">
        <v>94025929.559</v>
      </c>
      <c r="F342" s="5">
        <v>0</v>
      </c>
      <c r="G342" s="5">
        <v>144596.74359999999</v>
      </c>
      <c r="H342" s="5">
        <v>28500884.973499998</v>
      </c>
      <c r="I342" s="6">
        <f t="shared" si="50"/>
        <v>122671411.27609999</v>
      </c>
      <c r="J342" s="11"/>
      <c r="K342" s="133"/>
      <c r="L342" s="135"/>
      <c r="M342" s="12">
        <v>11</v>
      </c>
      <c r="N342" s="5" t="s">
        <v>725</v>
      </c>
      <c r="O342" s="5">
        <v>110423036.2418</v>
      </c>
      <c r="P342" s="5">
        <v>-1564740.79</v>
      </c>
      <c r="Q342" s="5">
        <v>169812.8541</v>
      </c>
      <c r="R342" s="5">
        <v>30621423.659400001</v>
      </c>
      <c r="S342" s="6">
        <f t="shared" si="47"/>
        <v>139649531.96529999</v>
      </c>
    </row>
    <row r="343" spans="1:19" ht="24.95" customHeight="1" x14ac:dyDescent="0.2">
      <c r="A343" s="136"/>
      <c r="B343" s="135"/>
      <c r="C343" s="1">
        <v>7</v>
      </c>
      <c r="D343" s="5" t="s">
        <v>374</v>
      </c>
      <c r="E343" s="5">
        <v>131986591.425</v>
      </c>
      <c r="F343" s="5">
        <v>0</v>
      </c>
      <c r="G343" s="5">
        <v>202974.13070000001</v>
      </c>
      <c r="H343" s="5">
        <v>38837975.507700004</v>
      </c>
      <c r="I343" s="6">
        <f t="shared" si="50"/>
        <v>171027541.0634</v>
      </c>
      <c r="J343" s="11"/>
      <c r="K343" s="133"/>
      <c r="L343" s="135"/>
      <c r="M343" s="12">
        <v>12</v>
      </c>
      <c r="N343" s="5" t="s">
        <v>726</v>
      </c>
      <c r="O343" s="5">
        <v>131472059.7323</v>
      </c>
      <c r="P343" s="5">
        <v>-1564740.79</v>
      </c>
      <c r="Q343" s="5">
        <v>202182.86379999999</v>
      </c>
      <c r="R343" s="5">
        <v>31682147.613499999</v>
      </c>
      <c r="S343" s="6">
        <f t="shared" si="47"/>
        <v>161791649.41960001</v>
      </c>
    </row>
    <row r="344" spans="1:19" ht="24.95" customHeight="1" x14ac:dyDescent="0.2">
      <c r="A344" s="136"/>
      <c r="B344" s="135"/>
      <c r="C344" s="1">
        <v>8</v>
      </c>
      <c r="D344" s="5" t="s">
        <v>375</v>
      </c>
      <c r="E344" s="5">
        <v>110772255.0722</v>
      </c>
      <c r="F344" s="5">
        <v>0</v>
      </c>
      <c r="G344" s="5">
        <v>170349.8964</v>
      </c>
      <c r="H344" s="5">
        <v>32312848.655400001</v>
      </c>
      <c r="I344" s="6">
        <f t="shared" si="50"/>
        <v>143255453.62400001</v>
      </c>
      <c r="J344" s="11"/>
      <c r="K344" s="133"/>
      <c r="L344" s="135"/>
      <c r="M344" s="12">
        <v>13</v>
      </c>
      <c r="N344" s="5" t="s">
        <v>727</v>
      </c>
      <c r="O344" s="5">
        <v>137940720.87149999</v>
      </c>
      <c r="P344" s="5">
        <v>-1564740.79</v>
      </c>
      <c r="Q344" s="5">
        <v>212130.62330000001</v>
      </c>
      <c r="R344" s="5">
        <v>35742303.7469</v>
      </c>
      <c r="S344" s="6">
        <f t="shared" si="47"/>
        <v>172330414.45169997</v>
      </c>
    </row>
    <row r="345" spans="1:19" ht="24.95" customHeight="1" x14ac:dyDescent="0.2">
      <c r="A345" s="136"/>
      <c r="B345" s="135"/>
      <c r="C345" s="1">
        <v>9</v>
      </c>
      <c r="D345" s="5" t="s">
        <v>376</v>
      </c>
      <c r="E345" s="5">
        <v>97029144.111100003</v>
      </c>
      <c r="F345" s="5">
        <v>0</v>
      </c>
      <c r="G345" s="5">
        <v>149215.2041</v>
      </c>
      <c r="H345" s="5">
        <v>29181121.283599999</v>
      </c>
      <c r="I345" s="6">
        <f t="shared" si="50"/>
        <v>126359480.5988</v>
      </c>
      <c r="J345" s="11"/>
      <c r="K345" s="133"/>
      <c r="L345" s="135"/>
      <c r="M345" s="12">
        <v>14</v>
      </c>
      <c r="N345" s="5" t="s">
        <v>728</v>
      </c>
      <c r="O345" s="5">
        <v>124291897.1434</v>
      </c>
      <c r="P345" s="5">
        <v>-1564740.79</v>
      </c>
      <c r="Q345" s="5">
        <v>191140.9296</v>
      </c>
      <c r="R345" s="5">
        <v>32185758.724399999</v>
      </c>
      <c r="S345" s="6">
        <f t="shared" si="47"/>
        <v>155104056.00739998</v>
      </c>
    </row>
    <row r="346" spans="1:19" ht="24.95" customHeight="1" x14ac:dyDescent="0.2">
      <c r="A346" s="136"/>
      <c r="B346" s="135"/>
      <c r="C346" s="1">
        <v>10</v>
      </c>
      <c r="D346" s="5" t="s">
        <v>377</v>
      </c>
      <c r="E346" s="5">
        <v>102506009.2538</v>
      </c>
      <c r="F346" s="5">
        <v>0</v>
      </c>
      <c r="G346" s="5">
        <v>157637.74100000001</v>
      </c>
      <c r="H346" s="5">
        <v>29727047.401000001</v>
      </c>
      <c r="I346" s="6">
        <f t="shared" si="50"/>
        <v>132390694.39579999</v>
      </c>
      <c r="J346" s="11"/>
      <c r="K346" s="133"/>
      <c r="L346" s="135"/>
      <c r="M346" s="12">
        <v>15</v>
      </c>
      <c r="N346" s="5" t="s">
        <v>729</v>
      </c>
      <c r="O346" s="5">
        <v>111295779.84469999</v>
      </c>
      <c r="P346" s="5">
        <v>-1564740.79</v>
      </c>
      <c r="Q346" s="5">
        <v>171154.9932</v>
      </c>
      <c r="R346" s="5">
        <v>28570222.830899999</v>
      </c>
      <c r="S346" s="6">
        <f t="shared" si="47"/>
        <v>138472416.87879997</v>
      </c>
    </row>
    <row r="347" spans="1:19" ht="24.95" customHeight="1" x14ac:dyDescent="0.2">
      <c r="A347" s="136"/>
      <c r="B347" s="135"/>
      <c r="C347" s="1">
        <v>11</v>
      </c>
      <c r="D347" s="5" t="s">
        <v>378</v>
      </c>
      <c r="E347" s="5">
        <v>142591806.51499999</v>
      </c>
      <c r="F347" s="5">
        <v>0</v>
      </c>
      <c r="G347" s="5">
        <v>219283.24429999999</v>
      </c>
      <c r="H347" s="5">
        <v>40675030.441600002</v>
      </c>
      <c r="I347" s="6">
        <f t="shared" si="50"/>
        <v>183486120.20089999</v>
      </c>
      <c r="J347" s="11"/>
      <c r="K347" s="133"/>
      <c r="L347" s="135"/>
      <c r="M347" s="12">
        <v>16</v>
      </c>
      <c r="N347" s="5" t="s">
        <v>730</v>
      </c>
      <c r="O347" s="5">
        <v>123676087.9069</v>
      </c>
      <c r="P347" s="5">
        <v>-1564740.79</v>
      </c>
      <c r="Q347" s="5">
        <v>190193.91409999999</v>
      </c>
      <c r="R347" s="5">
        <v>37496535.219999999</v>
      </c>
      <c r="S347" s="6">
        <f t="shared" si="47"/>
        <v>159798076.25099999</v>
      </c>
    </row>
    <row r="348" spans="1:19" ht="24.95" customHeight="1" x14ac:dyDescent="0.2">
      <c r="A348" s="136"/>
      <c r="B348" s="135"/>
      <c r="C348" s="1">
        <v>12</v>
      </c>
      <c r="D348" s="5" t="s">
        <v>379</v>
      </c>
      <c r="E348" s="5">
        <v>105427183.7332</v>
      </c>
      <c r="F348" s="5">
        <v>0</v>
      </c>
      <c r="G348" s="5">
        <v>162130.03709999999</v>
      </c>
      <c r="H348" s="5">
        <v>30387064.225200001</v>
      </c>
      <c r="I348" s="6">
        <f t="shared" si="50"/>
        <v>135976377.9955</v>
      </c>
      <c r="J348" s="11"/>
      <c r="K348" s="133"/>
      <c r="L348" s="135"/>
      <c r="M348" s="12">
        <v>17</v>
      </c>
      <c r="N348" s="5" t="s">
        <v>731</v>
      </c>
      <c r="O348" s="5">
        <v>122676970.8206</v>
      </c>
      <c r="P348" s="5">
        <v>-1564740.79</v>
      </c>
      <c r="Q348" s="5">
        <v>188657.43280000001</v>
      </c>
      <c r="R348" s="5">
        <v>34860914.82</v>
      </c>
      <c r="S348" s="6">
        <f t="shared" si="47"/>
        <v>156161802.2834</v>
      </c>
    </row>
    <row r="349" spans="1:19" ht="24.95" customHeight="1" x14ac:dyDescent="0.2">
      <c r="A349" s="136"/>
      <c r="B349" s="135"/>
      <c r="C349" s="1">
        <v>13</v>
      </c>
      <c r="D349" s="5" t="s">
        <v>380</v>
      </c>
      <c r="E349" s="5">
        <v>88997727.972800002</v>
      </c>
      <c r="F349" s="5">
        <v>0</v>
      </c>
      <c r="G349" s="5">
        <v>136864.1789</v>
      </c>
      <c r="H349" s="5">
        <v>29074604.1985</v>
      </c>
      <c r="I349" s="6">
        <f t="shared" si="50"/>
        <v>118209196.3502</v>
      </c>
      <c r="J349" s="11"/>
      <c r="K349" s="133"/>
      <c r="L349" s="135"/>
      <c r="M349" s="12">
        <v>18</v>
      </c>
      <c r="N349" s="5" t="s">
        <v>732</v>
      </c>
      <c r="O349" s="5">
        <v>137363429.83320001</v>
      </c>
      <c r="P349" s="5">
        <v>-1564740.79</v>
      </c>
      <c r="Q349" s="5">
        <v>211242.8426</v>
      </c>
      <c r="R349" s="5">
        <v>36946579.101999998</v>
      </c>
      <c r="S349" s="6">
        <f t="shared" si="47"/>
        <v>172956510.9878</v>
      </c>
    </row>
    <row r="350" spans="1:19" ht="24.95" customHeight="1" x14ac:dyDescent="0.2">
      <c r="A350" s="136"/>
      <c r="B350" s="135"/>
      <c r="C350" s="1">
        <v>14</v>
      </c>
      <c r="D350" s="5" t="s">
        <v>381</v>
      </c>
      <c r="E350" s="5">
        <v>122324537.1409</v>
      </c>
      <c r="F350" s="5">
        <v>0</v>
      </c>
      <c r="G350" s="5">
        <v>188115.4466</v>
      </c>
      <c r="H350" s="5">
        <v>37653363.776199996</v>
      </c>
      <c r="I350" s="6">
        <f t="shared" si="50"/>
        <v>160166016.3637</v>
      </c>
      <c r="J350" s="11"/>
      <c r="K350" s="133"/>
      <c r="L350" s="135"/>
      <c r="M350" s="12">
        <v>19</v>
      </c>
      <c r="N350" s="5" t="s">
        <v>733</v>
      </c>
      <c r="O350" s="5">
        <v>126643546.5457</v>
      </c>
      <c r="P350" s="5">
        <v>-1564740.79</v>
      </c>
      <c r="Q350" s="5">
        <v>194757.3878</v>
      </c>
      <c r="R350" s="5">
        <v>29228572.068700001</v>
      </c>
      <c r="S350" s="6">
        <f t="shared" si="47"/>
        <v>154502135.21219999</v>
      </c>
    </row>
    <row r="351" spans="1:19" ht="24.95" customHeight="1" x14ac:dyDescent="0.2">
      <c r="A351" s="136"/>
      <c r="B351" s="135"/>
      <c r="C351" s="1">
        <v>15</v>
      </c>
      <c r="D351" s="5" t="s">
        <v>382</v>
      </c>
      <c r="E351" s="5">
        <v>137583788.79800001</v>
      </c>
      <c r="F351" s="5">
        <v>0</v>
      </c>
      <c r="G351" s="5">
        <v>211581.71919999999</v>
      </c>
      <c r="H351" s="5">
        <v>40569138.701399997</v>
      </c>
      <c r="I351" s="6">
        <f t="shared" si="50"/>
        <v>178364509.21859998</v>
      </c>
      <c r="J351" s="11"/>
      <c r="K351" s="133"/>
      <c r="L351" s="135"/>
      <c r="M351" s="12">
        <v>20</v>
      </c>
      <c r="N351" s="5" t="s">
        <v>734</v>
      </c>
      <c r="O351" s="5">
        <v>115247475.19840001</v>
      </c>
      <c r="P351" s="5">
        <v>-1564740.79</v>
      </c>
      <c r="Q351" s="5">
        <v>177232.06460000001</v>
      </c>
      <c r="R351" s="5">
        <v>26068287.2788</v>
      </c>
      <c r="S351" s="6">
        <f t="shared" si="47"/>
        <v>139928253.7518</v>
      </c>
    </row>
    <row r="352" spans="1:19" ht="24.95" customHeight="1" x14ac:dyDescent="0.2">
      <c r="A352" s="136"/>
      <c r="B352" s="135"/>
      <c r="C352" s="1">
        <v>16</v>
      </c>
      <c r="D352" s="5" t="s">
        <v>383</v>
      </c>
      <c r="E352" s="5">
        <v>100835668.7263</v>
      </c>
      <c r="F352" s="5">
        <v>0</v>
      </c>
      <c r="G352" s="5">
        <v>155069.02619999999</v>
      </c>
      <c r="H352" s="5">
        <v>30626015.468400002</v>
      </c>
      <c r="I352" s="6">
        <f t="shared" si="50"/>
        <v>131616753.2209</v>
      </c>
      <c r="J352" s="11"/>
      <c r="K352" s="133"/>
      <c r="L352" s="135"/>
      <c r="M352" s="12">
        <v>21</v>
      </c>
      <c r="N352" s="5" t="s">
        <v>735</v>
      </c>
      <c r="O352" s="5">
        <v>118802415.028</v>
      </c>
      <c r="P352" s="5">
        <v>-1564740.79</v>
      </c>
      <c r="Q352" s="5">
        <v>182698.98970000001</v>
      </c>
      <c r="R352" s="5">
        <v>33798175.865599997</v>
      </c>
      <c r="S352" s="6">
        <f t="shared" si="47"/>
        <v>151218549.09329998</v>
      </c>
    </row>
    <row r="353" spans="1:19" ht="24.95" customHeight="1" x14ac:dyDescent="0.2">
      <c r="A353" s="136"/>
      <c r="B353" s="135"/>
      <c r="C353" s="1">
        <v>17</v>
      </c>
      <c r="D353" s="5" t="s">
        <v>384</v>
      </c>
      <c r="E353" s="5">
        <v>106703252.04620001</v>
      </c>
      <c r="F353" s="5">
        <v>0</v>
      </c>
      <c r="G353" s="5">
        <v>164092.42480000001</v>
      </c>
      <c r="H353" s="5">
        <v>32956328.580699999</v>
      </c>
      <c r="I353" s="6">
        <f t="shared" si="50"/>
        <v>139823673.0517</v>
      </c>
      <c r="J353" s="11"/>
      <c r="K353" s="133"/>
      <c r="L353" s="135"/>
      <c r="M353" s="12">
        <v>22</v>
      </c>
      <c r="N353" s="5" t="s">
        <v>736</v>
      </c>
      <c r="O353" s="5">
        <v>114306383.36570001</v>
      </c>
      <c r="P353" s="5">
        <v>-1564740.79</v>
      </c>
      <c r="Q353" s="5">
        <v>175784.8168</v>
      </c>
      <c r="R353" s="5">
        <v>32595290.165899999</v>
      </c>
      <c r="S353" s="6">
        <f t="shared" si="47"/>
        <v>145512717.55840001</v>
      </c>
    </row>
    <row r="354" spans="1:19" ht="24.95" customHeight="1" x14ac:dyDescent="0.2">
      <c r="A354" s="136"/>
      <c r="B354" s="135"/>
      <c r="C354" s="1">
        <v>18</v>
      </c>
      <c r="D354" s="5" t="s">
        <v>385</v>
      </c>
      <c r="E354" s="5">
        <v>111289626.52850001</v>
      </c>
      <c r="F354" s="5">
        <v>0</v>
      </c>
      <c r="G354" s="5">
        <v>171145.53039999999</v>
      </c>
      <c r="H354" s="5">
        <v>35042826.655900002</v>
      </c>
      <c r="I354" s="6">
        <f t="shared" si="50"/>
        <v>146503598.7148</v>
      </c>
      <c r="J354" s="11"/>
      <c r="K354" s="134"/>
      <c r="L354" s="122"/>
      <c r="M354" s="12">
        <v>23</v>
      </c>
      <c r="N354" s="5" t="s">
        <v>737</v>
      </c>
      <c r="O354" s="5">
        <v>107162209.2454</v>
      </c>
      <c r="P354" s="5">
        <v>-1564740.79</v>
      </c>
      <c r="Q354" s="5">
        <v>164798.22709999999</v>
      </c>
      <c r="R354" s="5">
        <v>29309033.115400001</v>
      </c>
      <c r="S354" s="6">
        <f t="shared" si="47"/>
        <v>135071299.79789999</v>
      </c>
    </row>
    <row r="355" spans="1:19" ht="24.95" customHeight="1" x14ac:dyDescent="0.2">
      <c r="A355" s="136"/>
      <c r="B355" s="135"/>
      <c r="C355" s="1">
        <v>19</v>
      </c>
      <c r="D355" s="5" t="s">
        <v>386</v>
      </c>
      <c r="E355" s="5">
        <v>114978498.302</v>
      </c>
      <c r="F355" s="5">
        <v>0</v>
      </c>
      <c r="G355" s="5">
        <v>176818.42139999999</v>
      </c>
      <c r="H355" s="5">
        <v>33749752.321800001</v>
      </c>
      <c r="I355" s="6">
        <f t="shared" si="50"/>
        <v>148905069.04519999</v>
      </c>
      <c r="J355" s="11"/>
      <c r="K355" s="18"/>
      <c r="L355" s="126" t="s">
        <v>843</v>
      </c>
      <c r="M355" s="127"/>
      <c r="N355" s="128"/>
      <c r="O355" s="14">
        <f>SUM(O332:O354)</f>
        <v>2831456433.2670999</v>
      </c>
      <c r="P355" s="14">
        <f>SUM(P332:P354)</f>
        <v>-35989038.169999987</v>
      </c>
      <c r="Q355" s="14">
        <f t="shared" ref="Q355:S355" si="51">SUM(Q332:Q354)</f>
        <v>4354324.1926000006</v>
      </c>
      <c r="R355" s="14">
        <f t="shared" si="51"/>
        <v>747185986.19319987</v>
      </c>
      <c r="S355" s="14">
        <f t="shared" si="51"/>
        <v>3547007705.4829006</v>
      </c>
    </row>
    <row r="356" spans="1:19" ht="24.95" customHeight="1" x14ac:dyDescent="0.2">
      <c r="A356" s="136"/>
      <c r="B356" s="135"/>
      <c r="C356" s="1">
        <v>20</v>
      </c>
      <c r="D356" s="5" t="s">
        <v>387</v>
      </c>
      <c r="E356" s="5">
        <v>115972681.1962</v>
      </c>
      <c r="F356" s="5">
        <v>0</v>
      </c>
      <c r="G356" s="5">
        <v>178347.31460000001</v>
      </c>
      <c r="H356" s="5">
        <v>34222374.117600001</v>
      </c>
      <c r="I356" s="6">
        <f t="shared" si="50"/>
        <v>150373402.6284</v>
      </c>
      <c r="J356" s="11"/>
      <c r="K356" s="132">
        <v>34</v>
      </c>
      <c r="L356" s="121" t="s">
        <v>56</v>
      </c>
      <c r="M356" s="12">
        <v>1</v>
      </c>
      <c r="N356" s="5" t="s">
        <v>738</v>
      </c>
      <c r="O356" s="5">
        <v>106366260.1279</v>
      </c>
      <c r="P356" s="5">
        <v>0</v>
      </c>
      <c r="Q356" s="5">
        <v>163574.18549999999</v>
      </c>
      <c r="R356" s="5">
        <v>27429359.551100001</v>
      </c>
      <c r="S356" s="6">
        <f t="shared" si="47"/>
        <v>133959193.8645</v>
      </c>
    </row>
    <row r="357" spans="1:19" ht="24.95" customHeight="1" x14ac:dyDescent="0.2">
      <c r="A357" s="136"/>
      <c r="B357" s="135"/>
      <c r="C357" s="1">
        <v>21</v>
      </c>
      <c r="D357" s="5" t="s">
        <v>388</v>
      </c>
      <c r="E357" s="5">
        <v>108643148.4851</v>
      </c>
      <c r="F357" s="5">
        <v>0</v>
      </c>
      <c r="G357" s="5">
        <v>167075.67319999999</v>
      </c>
      <c r="H357" s="5">
        <v>32950700.476399999</v>
      </c>
      <c r="I357" s="6">
        <f t="shared" si="50"/>
        <v>141760924.6347</v>
      </c>
      <c r="J357" s="11"/>
      <c r="K357" s="133"/>
      <c r="L357" s="135"/>
      <c r="M357" s="12">
        <v>2</v>
      </c>
      <c r="N357" s="5" t="s">
        <v>739</v>
      </c>
      <c r="O357" s="5">
        <v>182017166.01289999</v>
      </c>
      <c r="P357" s="5">
        <v>0</v>
      </c>
      <c r="Q357" s="5">
        <v>279913.10060000001</v>
      </c>
      <c r="R357" s="5">
        <v>35907230.148000002</v>
      </c>
      <c r="S357" s="6">
        <f t="shared" si="47"/>
        <v>218204309.2615</v>
      </c>
    </row>
    <row r="358" spans="1:19" ht="24.95" customHeight="1" x14ac:dyDescent="0.2">
      <c r="A358" s="136"/>
      <c r="B358" s="135"/>
      <c r="C358" s="1">
        <v>22</v>
      </c>
      <c r="D358" s="5" t="s">
        <v>389</v>
      </c>
      <c r="E358" s="5">
        <v>99653918.645799994</v>
      </c>
      <c r="F358" s="5">
        <v>0</v>
      </c>
      <c r="G358" s="5">
        <v>153251.68479999999</v>
      </c>
      <c r="H358" s="5">
        <v>30658533.404399998</v>
      </c>
      <c r="I358" s="6">
        <f t="shared" si="50"/>
        <v>130465703.73499998</v>
      </c>
      <c r="J358" s="11"/>
      <c r="K358" s="133"/>
      <c r="L358" s="135"/>
      <c r="M358" s="12">
        <v>3</v>
      </c>
      <c r="N358" s="5" t="s">
        <v>740</v>
      </c>
      <c r="O358" s="5">
        <v>125012311.65350001</v>
      </c>
      <c r="P358" s="5">
        <v>0</v>
      </c>
      <c r="Q358" s="5">
        <v>192248.81109999999</v>
      </c>
      <c r="R358" s="5">
        <v>30708251.427999999</v>
      </c>
      <c r="S358" s="6">
        <f t="shared" si="47"/>
        <v>155912811.8926</v>
      </c>
    </row>
    <row r="359" spans="1:19" ht="24.95" customHeight="1" x14ac:dyDescent="0.2">
      <c r="A359" s="136"/>
      <c r="B359" s="135"/>
      <c r="C359" s="1">
        <v>23</v>
      </c>
      <c r="D359" s="5" t="s">
        <v>390</v>
      </c>
      <c r="E359" s="5">
        <v>122297132.38950001</v>
      </c>
      <c r="F359" s="5">
        <v>0</v>
      </c>
      <c r="G359" s="5">
        <v>188073.30249999999</v>
      </c>
      <c r="H359" s="5">
        <v>35077637.5233</v>
      </c>
      <c r="I359" s="6">
        <f t="shared" si="50"/>
        <v>157562843.21529999</v>
      </c>
      <c r="J359" s="11"/>
      <c r="K359" s="133"/>
      <c r="L359" s="135"/>
      <c r="M359" s="12">
        <v>4</v>
      </c>
      <c r="N359" s="5" t="s">
        <v>741</v>
      </c>
      <c r="O359" s="5">
        <v>149265447.7279</v>
      </c>
      <c r="P359" s="5">
        <v>0</v>
      </c>
      <c r="Q359" s="5">
        <v>229546.23019999999</v>
      </c>
      <c r="R359" s="5">
        <v>27489114.7326</v>
      </c>
      <c r="S359" s="6">
        <f t="shared" si="47"/>
        <v>176984108.69069999</v>
      </c>
    </row>
    <row r="360" spans="1:19" ht="24.95" customHeight="1" x14ac:dyDescent="0.2">
      <c r="A360" s="136"/>
      <c r="B360" s="135"/>
      <c r="C360" s="1">
        <v>24</v>
      </c>
      <c r="D360" s="5" t="s">
        <v>391</v>
      </c>
      <c r="E360" s="5">
        <v>90439763.610400006</v>
      </c>
      <c r="F360" s="5">
        <v>0</v>
      </c>
      <c r="G360" s="5">
        <v>139081.79759999999</v>
      </c>
      <c r="H360" s="5">
        <v>27142357.8708</v>
      </c>
      <c r="I360" s="6">
        <f t="shared" si="50"/>
        <v>117721203.27880001</v>
      </c>
      <c r="J360" s="11"/>
      <c r="K360" s="133"/>
      <c r="L360" s="135"/>
      <c r="M360" s="12">
        <v>5</v>
      </c>
      <c r="N360" s="5" t="s">
        <v>742</v>
      </c>
      <c r="O360" s="5">
        <v>161258249.81529999</v>
      </c>
      <c r="P360" s="5">
        <v>0</v>
      </c>
      <c r="Q360" s="5">
        <v>247989.2292</v>
      </c>
      <c r="R360" s="5">
        <v>38395686.042900003</v>
      </c>
      <c r="S360" s="6">
        <f t="shared" si="47"/>
        <v>199901925.08739999</v>
      </c>
    </row>
    <row r="361" spans="1:19" ht="24.95" customHeight="1" x14ac:dyDescent="0.2">
      <c r="A361" s="136"/>
      <c r="B361" s="135"/>
      <c r="C361" s="1">
        <v>25</v>
      </c>
      <c r="D361" s="5" t="s">
        <v>392</v>
      </c>
      <c r="E361" s="5">
        <v>113512703.0579</v>
      </c>
      <c r="F361" s="5">
        <v>0</v>
      </c>
      <c r="G361" s="5">
        <v>174564.26430000001</v>
      </c>
      <c r="H361" s="5">
        <v>30827029.119600002</v>
      </c>
      <c r="I361" s="6">
        <f t="shared" si="50"/>
        <v>144514296.4418</v>
      </c>
      <c r="J361" s="11"/>
      <c r="K361" s="133"/>
      <c r="L361" s="135"/>
      <c r="M361" s="12">
        <v>6</v>
      </c>
      <c r="N361" s="5" t="s">
        <v>743</v>
      </c>
      <c r="O361" s="5">
        <v>111711728.5306</v>
      </c>
      <c r="P361" s="5">
        <v>0</v>
      </c>
      <c r="Q361" s="5">
        <v>171794.65539999999</v>
      </c>
      <c r="R361" s="5">
        <v>27230152.451900002</v>
      </c>
      <c r="S361" s="6">
        <f t="shared" si="47"/>
        <v>139113675.63789999</v>
      </c>
    </row>
    <row r="362" spans="1:19" ht="24.95" customHeight="1" x14ac:dyDescent="0.2">
      <c r="A362" s="136"/>
      <c r="B362" s="135"/>
      <c r="C362" s="1">
        <v>26</v>
      </c>
      <c r="D362" s="5" t="s">
        <v>393</v>
      </c>
      <c r="E362" s="5">
        <v>103239228.1225</v>
      </c>
      <c r="F362" s="5">
        <v>0</v>
      </c>
      <c r="G362" s="5">
        <v>158765.31359999999</v>
      </c>
      <c r="H362" s="5">
        <v>30890119.473999999</v>
      </c>
      <c r="I362" s="6">
        <f t="shared" si="50"/>
        <v>134288112.91010001</v>
      </c>
      <c r="J362" s="11"/>
      <c r="K362" s="133"/>
      <c r="L362" s="135"/>
      <c r="M362" s="12">
        <v>7</v>
      </c>
      <c r="N362" s="5" t="s">
        <v>744</v>
      </c>
      <c r="O362" s="5">
        <v>107447480.1587</v>
      </c>
      <c r="P362" s="5">
        <v>0</v>
      </c>
      <c r="Q362" s="5">
        <v>165236.9278</v>
      </c>
      <c r="R362" s="5">
        <v>31106665.626400001</v>
      </c>
      <c r="S362" s="6">
        <f t="shared" si="47"/>
        <v>138719382.71290001</v>
      </c>
    </row>
    <row r="363" spans="1:19" ht="24.95" customHeight="1" x14ac:dyDescent="0.2">
      <c r="A363" s="136"/>
      <c r="B363" s="122"/>
      <c r="C363" s="1">
        <v>27</v>
      </c>
      <c r="D363" s="5" t="s">
        <v>394</v>
      </c>
      <c r="E363" s="5">
        <v>95664013.441</v>
      </c>
      <c r="F363" s="5">
        <v>0</v>
      </c>
      <c r="G363" s="5">
        <v>147115.8529</v>
      </c>
      <c r="H363" s="5">
        <v>28388878.749600001</v>
      </c>
      <c r="I363" s="6">
        <f t="shared" si="50"/>
        <v>124200008.04350001</v>
      </c>
      <c r="J363" s="11"/>
      <c r="K363" s="133"/>
      <c r="L363" s="135"/>
      <c r="M363" s="12">
        <v>8</v>
      </c>
      <c r="N363" s="5" t="s">
        <v>745</v>
      </c>
      <c r="O363" s="5">
        <v>166773183.60530001</v>
      </c>
      <c r="P363" s="5">
        <v>0</v>
      </c>
      <c r="Q363" s="5">
        <v>256470.30960000001</v>
      </c>
      <c r="R363" s="5">
        <v>34997631.216899998</v>
      </c>
      <c r="S363" s="6">
        <f t="shared" si="47"/>
        <v>202027285.1318</v>
      </c>
    </row>
    <row r="364" spans="1:19" ht="24.95" customHeight="1" x14ac:dyDescent="0.2">
      <c r="A364" s="1"/>
      <c r="B364" s="126" t="s">
        <v>827</v>
      </c>
      <c r="C364" s="127"/>
      <c r="D364" s="128"/>
      <c r="E364" s="14">
        <f>SUM(E337:E363)</f>
        <v>2991314792.7519002</v>
      </c>
      <c r="F364" s="14">
        <f t="shared" ref="F364:I364" si="52">SUM(F337:F363)</f>
        <v>0</v>
      </c>
      <c r="G364" s="14">
        <f t="shared" si="52"/>
        <v>4600160.6156000011</v>
      </c>
      <c r="H364" s="14">
        <f t="shared" si="52"/>
        <v>889008687.58900011</v>
      </c>
      <c r="I364" s="14">
        <f t="shared" si="52"/>
        <v>3884923640.9565001</v>
      </c>
      <c r="J364" s="11"/>
      <c r="K364" s="133"/>
      <c r="L364" s="135"/>
      <c r="M364" s="12">
        <v>9</v>
      </c>
      <c r="N364" s="5" t="s">
        <v>746</v>
      </c>
      <c r="O364" s="5">
        <v>118715702.1452</v>
      </c>
      <c r="P364" s="5">
        <v>0</v>
      </c>
      <c r="Q364" s="5">
        <v>182565.63930000001</v>
      </c>
      <c r="R364" s="5">
        <v>27749675.116999999</v>
      </c>
      <c r="S364" s="6">
        <f t="shared" si="47"/>
        <v>146647942.90149999</v>
      </c>
    </row>
    <row r="365" spans="1:19" ht="24.95" customHeight="1" x14ac:dyDescent="0.2">
      <c r="A365" s="136">
        <v>18</v>
      </c>
      <c r="B365" s="121" t="s">
        <v>40</v>
      </c>
      <c r="C365" s="1">
        <v>1</v>
      </c>
      <c r="D365" s="5" t="s">
        <v>395</v>
      </c>
      <c r="E365" s="5">
        <v>179110613.24720001</v>
      </c>
      <c r="F365" s="5">
        <v>0</v>
      </c>
      <c r="G365" s="5">
        <v>275443.29029999999</v>
      </c>
      <c r="H365" s="5">
        <v>40216489.250600003</v>
      </c>
      <c r="I365" s="6">
        <f t="shared" ref="I365:I387" si="53">SUM(E365:H365)</f>
        <v>219602545.78810003</v>
      </c>
      <c r="J365" s="11"/>
      <c r="K365" s="133"/>
      <c r="L365" s="135"/>
      <c r="M365" s="12">
        <v>10</v>
      </c>
      <c r="N365" s="5" t="s">
        <v>747</v>
      </c>
      <c r="O365" s="5">
        <v>109609936.5556</v>
      </c>
      <c r="P365" s="5">
        <v>0</v>
      </c>
      <c r="Q365" s="5">
        <v>168562.4376</v>
      </c>
      <c r="R365" s="5">
        <v>28101188.446199998</v>
      </c>
      <c r="S365" s="6">
        <f t="shared" si="47"/>
        <v>137879687.43940002</v>
      </c>
    </row>
    <row r="366" spans="1:19" ht="24.95" customHeight="1" x14ac:dyDescent="0.2">
      <c r="A366" s="136"/>
      <c r="B366" s="135"/>
      <c r="C366" s="1">
        <v>2</v>
      </c>
      <c r="D366" s="5" t="s">
        <v>396</v>
      </c>
      <c r="E366" s="5">
        <v>182124389.2315</v>
      </c>
      <c r="F366" s="5">
        <v>0</v>
      </c>
      <c r="G366" s="5">
        <v>280077.9926</v>
      </c>
      <c r="H366" s="5">
        <v>48268638.9208</v>
      </c>
      <c r="I366" s="6">
        <f t="shared" si="53"/>
        <v>230673106.14489999</v>
      </c>
      <c r="J366" s="11"/>
      <c r="K366" s="133"/>
      <c r="L366" s="135"/>
      <c r="M366" s="12">
        <v>11</v>
      </c>
      <c r="N366" s="5" t="s">
        <v>748</v>
      </c>
      <c r="O366" s="5">
        <v>163572883.9294</v>
      </c>
      <c r="P366" s="5">
        <v>0</v>
      </c>
      <c r="Q366" s="5">
        <v>251548.76389999999</v>
      </c>
      <c r="R366" s="5">
        <v>36984352.035599999</v>
      </c>
      <c r="S366" s="6">
        <f t="shared" si="47"/>
        <v>200808784.72890002</v>
      </c>
    </row>
    <row r="367" spans="1:19" ht="24.95" customHeight="1" x14ac:dyDescent="0.2">
      <c r="A367" s="136"/>
      <c r="B367" s="135"/>
      <c r="C367" s="1">
        <v>3</v>
      </c>
      <c r="D367" s="5" t="s">
        <v>397</v>
      </c>
      <c r="E367" s="5">
        <v>150722476.16670001</v>
      </c>
      <c r="F367" s="5">
        <v>0</v>
      </c>
      <c r="G367" s="5">
        <v>231786.90530000001</v>
      </c>
      <c r="H367" s="5">
        <v>42583350.299400002</v>
      </c>
      <c r="I367" s="6">
        <f t="shared" si="53"/>
        <v>193537613.3714</v>
      </c>
      <c r="J367" s="11"/>
      <c r="K367" s="133"/>
      <c r="L367" s="135"/>
      <c r="M367" s="12">
        <v>12</v>
      </c>
      <c r="N367" s="5" t="s">
        <v>749</v>
      </c>
      <c r="O367" s="5">
        <v>129473225.89910001</v>
      </c>
      <c r="P367" s="5">
        <v>0</v>
      </c>
      <c r="Q367" s="5">
        <v>199108.9791</v>
      </c>
      <c r="R367" s="5">
        <v>30794271.0962</v>
      </c>
      <c r="S367" s="6">
        <f t="shared" si="47"/>
        <v>160466605.97440001</v>
      </c>
    </row>
    <row r="368" spans="1:19" ht="24.95" customHeight="1" x14ac:dyDescent="0.2">
      <c r="A368" s="136"/>
      <c r="B368" s="135"/>
      <c r="C368" s="1">
        <v>4</v>
      </c>
      <c r="D368" s="5" t="s">
        <v>398</v>
      </c>
      <c r="E368" s="5">
        <v>116054150.4023</v>
      </c>
      <c r="F368" s="5">
        <v>0</v>
      </c>
      <c r="G368" s="5">
        <v>178472.6012</v>
      </c>
      <c r="H368" s="5">
        <v>30385024.827599999</v>
      </c>
      <c r="I368" s="6">
        <f t="shared" si="53"/>
        <v>146617647.83109999</v>
      </c>
      <c r="J368" s="11"/>
      <c r="K368" s="133"/>
      <c r="L368" s="135"/>
      <c r="M368" s="12">
        <v>13</v>
      </c>
      <c r="N368" s="5" t="s">
        <v>750</v>
      </c>
      <c r="O368" s="5">
        <v>111280510.2868</v>
      </c>
      <c r="P368" s="5">
        <v>0</v>
      </c>
      <c r="Q368" s="5">
        <v>171131.5111</v>
      </c>
      <c r="R368" s="5">
        <v>29190678.2667</v>
      </c>
      <c r="S368" s="6">
        <f t="shared" si="47"/>
        <v>140642320.06459999</v>
      </c>
    </row>
    <row r="369" spans="1:19" ht="24.95" customHeight="1" x14ac:dyDescent="0.2">
      <c r="A369" s="136"/>
      <c r="B369" s="135"/>
      <c r="C369" s="1">
        <v>5</v>
      </c>
      <c r="D369" s="5" t="s">
        <v>399</v>
      </c>
      <c r="E369" s="5">
        <v>190787784.16330001</v>
      </c>
      <c r="F369" s="5">
        <v>0</v>
      </c>
      <c r="G369" s="5">
        <v>293400.89939999999</v>
      </c>
      <c r="H369" s="5">
        <v>52575111.470799997</v>
      </c>
      <c r="I369" s="6">
        <f t="shared" si="53"/>
        <v>243656296.53350002</v>
      </c>
      <c r="J369" s="11"/>
      <c r="K369" s="133"/>
      <c r="L369" s="135"/>
      <c r="M369" s="12">
        <v>14</v>
      </c>
      <c r="N369" s="5" t="s">
        <v>751</v>
      </c>
      <c r="O369" s="5">
        <v>159393526.632</v>
      </c>
      <c r="P369" s="5">
        <v>0</v>
      </c>
      <c r="Q369" s="5">
        <v>245121.5851</v>
      </c>
      <c r="R369" s="5">
        <v>38173132.7333</v>
      </c>
      <c r="S369" s="6">
        <f t="shared" si="47"/>
        <v>197811780.95039999</v>
      </c>
    </row>
    <row r="370" spans="1:19" ht="24.95" customHeight="1" x14ac:dyDescent="0.2">
      <c r="A370" s="136"/>
      <c r="B370" s="135"/>
      <c r="C370" s="1">
        <v>6</v>
      </c>
      <c r="D370" s="5" t="s">
        <v>400</v>
      </c>
      <c r="E370" s="5">
        <v>127810605.37909999</v>
      </c>
      <c r="F370" s="5">
        <v>0</v>
      </c>
      <c r="G370" s="5">
        <v>196552.13639999999</v>
      </c>
      <c r="H370" s="5">
        <v>36156124.668899998</v>
      </c>
      <c r="I370" s="6">
        <f t="shared" si="53"/>
        <v>164163282.18439999</v>
      </c>
      <c r="J370" s="11"/>
      <c r="K370" s="133"/>
      <c r="L370" s="135"/>
      <c r="M370" s="12">
        <v>15</v>
      </c>
      <c r="N370" s="5" t="s">
        <v>752</v>
      </c>
      <c r="O370" s="5">
        <v>105664087.90889999</v>
      </c>
      <c r="P370" s="5">
        <v>0</v>
      </c>
      <c r="Q370" s="5">
        <v>162494.35759999999</v>
      </c>
      <c r="R370" s="5">
        <v>27602302.163600001</v>
      </c>
      <c r="S370" s="6">
        <f t="shared" si="47"/>
        <v>133428884.43009999</v>
      </c>
    </row>
    <row r="371" spans="1:19" ht="24.95" customHeight="1" x14ac:dyDescent="0.2">
      <c r="A371" s="136"/>
      <c r="B371" s="135"/>
      <c r="C371" s="1">
        <v>7</v>
      </c>
      <c r="D371" s="5" t="s">
        <v>401</v>
      </c>
      <c r="E371" s="5">
        <v>111450596.50300001</v>
      </c>
      <c r="F371" s="5">
        <v>0</v>
      </c>
      <c r="G371" s="5">
        <v>171393.07629999999</v>
      </c>
      <c r="H371" s="5">
        <v>33477633.4003</v>
      </c>
      <c r="I371" s="6">
        <f t="shared" si="53"/>
        <v>145099622.97960001</v>
      </c>
      <c r="J371" s="11"/>
      <c r="K371" s="134"/>
      <c r="L371" s="122"/>
      <c r="M371" s="12">
        <v>16</v>
      </c>
      <c r="N371" s="5" t="s">
        <v>753</v>
      </c>
      <c r="O371" s="5">
        <v>114624368.55580001</v>
      </c>
      <c r="P371" s="5">
        <v>0</v>
      </c>
      <c r="Q371" s="5">
        <v>176273.82680000001</v>
      </c>
      <c r="R371" s="5">
        <v>30239381.701699998</v>
      </c>
      <c r="S371" s="6">
        <f t="shared" si="47"/>
        <v>145040024.08430001</v>
      </c>
    </row>
    <row r="372" spans="1:19" ht="24.95" customHeight="1" x14ac:dyDescent="0.2">
      <c r="A372" s="136"/>
      <c r="B372" s="135"/>
      <c r="C372" s="1">
        <v>8</v>
      </c>
      <c r="D372" s="5" t="s">
        <v>402</v>
      </c>
      <c r="E372" s="5">
        <v>148500612.44949999</v>
      </c>
      <c r="F372" s="5">
        <v>0</v>
      </c>
      <c r="G372" s="5">
        <v>228370.03659999999</v>
      </c>
      <c r="H372" s="5">
        <v>42048888.839000002</v>
      </c>
      <c r="I372" s="6">
        <f t="shared" si="53"/>
        <v>190777871.3251</v>
      </c>
      <c r="J372" s="11"/>
      <c r="K372" s="18"/>
      <c r="L372" s="126" t="s">
        <v>844</v>
      </c>
      <c r="M372" s="127"/>
      <c r="N372" s="128"/>
      <c r="O372" s="14">
        <f>SUM(O356:O371)</f>
        <v>2122186069.5448997</v>
      </c>
      <c r="P372" s="14">
        <f t="shared" ref="P372:S372" si="54">SUM(P356:P371)</f>
        <v>0</v>
      </c>
      <c r="Q372" s="14">
        <f t="shared" si="54"/>
        <v>3263580.5499</v>
      </c>
      <c r="R372" s="14">
        <f t="shared" si="54"/>
        <v>502099072.75809997</v>
      </c>
      <c r="S372" s="14">
        <f t="shared" si="54"/>
        <v>2627548722.8528996</v>
      </c>
    </row>
    <row r="373" spans="1:19" ht="24.95" customHeight="1" x14ac:dyDescent="0.2">
      <c r="A373" s="136"/>
      <c r="B373" s="135"/>
      <c r="C373" s="1">
        <v>9</v>
      </c>
      <c r="D373" s="5" t="s">
        <v>403</v>
      </c>
      <c r="E373" s="5">
        <v>163811622.90369999</v>
      </c>
      <c r="F373" s="5">
        <v>0</v>
      </c>
      <c r="G373" s="5">
        <v>251915.90599999999</v>
      </c>
      <c r="H373" s="5">
        <v>39654443.130800001</v>
      </c>
      <c r="I373" s="6">
        <f t="shared" si="53"/>
        <v>203717981.94049999</v>
      </c>
      <c r="J373" s="11"/>
      <c r="K373" s="132">
        <v>35</v>
      </c>
      <c r="L373" s="121" t="s">
        <v>57</v>
      </c>
      <c r="M373" s="12">
        <v>1</v>
      </c>
      <c r="N373" s="5" t="s">
        <v>754</v>
      </c>
      <c r="O373" s="5">
        <v>118457468.65189999</v>
      </c>
      <c r="P373" s="5">
        <v>0</v>
      </c>
      <c r="Q373" s="5">
        <v>182168.5177</v>
      </c>
      <c r="R373" s="5">
        <v>31912872.886799999</v>
      </c>
      <c r="S373" s="6">
        <f t="shared" si="47"/>
        <v>150552510.0564</v>
      </c>
    </row>
    <row r="374" spans="1:19" ht="24.95" customHeight="1" x14ac:dyDescent="0.2">
      <c r="A374" s="136"/>
      <c r="B374" s="135"/>
      <c r="C374" s="1">
        <v>10</v>
      </c>
      <c r="D374" s="5" t="s">
        <v>404</v>
      </c>
      <c r="E374" s="5">
        <v>154752986.4093</v>
      </c>
      <c r="F374" s="5">
        <v>0</v>
      </c>
      <c r="G374" s="5">
        <v>237985.1813</v>
      </c>
      <c r="H374" s="5">
        <v>47535178.809500001</v>
      </c>
      <c r="I374" s="6">
        <f t="shared" si="53"/>
        <v>202526150.40010002</v>
      </c>
      <c r="J374" s="11"/>
      <c r="K374" s="133"/>
      <c r="L374" s="135"/>
      <c r="M374" s="12">
        <v>2</v>
      </c>
      <c r="N374" s="5" t="s">
        <v>755</v>
      </c>
      <c r="O374" s="5">
        <v>131084916.7462</v>
      </c>
      <c r="P374" s="5">
        <v>0</v>
      </c>
      <c r="Q374" s="5">
        <v>201587.50020000001</v>
      </c>
      <c r="R374" s="5">
        <v>29782670.149700001</v>
      </c>
      <c r="S374" s="6">
        <f t="shared" si="47"/>
        <v>161069174.39609998</v>
      </c>
    </row>
    <row r="375" spans="1:19" ht="24.95" customHeight="1" x14ac:dyDescent="0.2">
      <c r="A375" s="136"/>
      <c r="B375" s="135"/>
      <c r="C375" s="1">
        <v>11</v>
      </c>
      <c r="D375" s="5" t="s">
        <v>405</v>
      </c>
      <c r="E375" s="5">
        <v>165223020.68079999</v>
      </c>
      <c r="F375" s="5">
        <v>0</v>
      </c>
      <c r="G375" s="5">
        <v>254086.40849999999</v>
      </c>
      <c r="H375" s="5">
        <v>50640780.660099998</v>
      </c>
      <c r="I375" s="6">
        <f t="shared" si="53"/>
        <v>216117887.74939996</v>
      </c>
      <c r="J375" s="11"/>
      <c r="K375" s="133"/>
      <c r="L375" s="135"/>
      <c r="M375" s="12">
        <v>3</v>
      </c>
      <c r="N375" s="5" t="s">
        <v>756</v>
      </c>
      <c r="O375" s="5">
        <v>109756077.2551</v>
      </c>
      <c r="P375" s="5">
        <v>0</v>
      </c>
      <c r="Q375" s="5">
        <v>168787.17850000001</v>
      </c>
      <c r="R375" s="5">
        <v>28315888.892700002</v>
      </c>
      <c r="S375" s="6">
        <f t="shared" si="47"/>
        <v>138240753.3263</v>
      </c>
    </row>
    <row r="376" spans="1:19" ht="24.95" customHeight="1" x14ac:dyDescent="0.2">
      <c r="A376" s="136"/>
      <c r="B376" s="135"/>
      <c r="C376" s="1">
        <v>12</v>
      </c>
      <c r="D376" s="5" t="s">
        <v>406</v>
      </c>
      <c r="E376" s="5">
        <v>142781449.38429999</v>
      </c>
      <c r="F376" s="5">
        <v>0</v>
      </c>
      <c r="G376" s="5">
        <v>219574.88449999999</v>
      </c>
      <c r="H376" s="5">
        <v>39422996.026699997</v>
      </c>
      <c r="I376" s="6">
        <f t="shared" si="53"/>
        <v>182424020.29549998</v>
      </c>
      <c r="J376" s="11"/>
      <c r="K376" s="133"/>
      <c r="L376" s="135"/>
      <c r="M376" s="12">
        <v>4</v>
      </c>
      <c r="N376" s="5" t="s">
        <v>757</v>
      </c>
      <c r="O376" s="5">
        <v>122886791.4886</v>
      </c>
      <c r="P376" s="5">
        <v>0</v>
      </c>
      <c r="Q376" s="5">
        <v>188980.10320000001</v>
      </c>
      <c r="R376" s="5">
        <v>31712276.132199999</v>
      </c>
      <c r="S376" s="6">
        <f t="shared" si="47"/>
        <v>154788047.72400001</v>
      </c>
    </row>
    <row r="377" spans="1:19" ht="24.95" customHeight="1" x14ac:dyDescent="0.2">
      <c r="A377" s="136"/>
      <c r="B377" s="135"/>
      <c r="C377" s="1">
        <v>13</v>
      </c>
      <c r="D377" s="5" t="s">
        <v>407</v>
      </c>
      <c r="E377" s="5">
        <v>123701235.61</v>
      </c>
      <c r="F377" s="5">
        <v>0</v>
      </c>
      <c r="G377" s="5">
        <v>190232.58720000001</v>
      </c>
      <c r="H377" s="5">
        <v>38147014.4538</v>
      </c>
      <c r="I377" s="6">
        <f t="shared" si="53"/>
        <v>162038482.65099999</v>
      </c>
      <c r="J377" s="11"/>
      <c r="K377" s="133"/>
      <c r="L377" s="135"/>
      <c r="M377" s="12">
        <v>5</v>
      </c>
      <c r="N377" s="5" t="s">
        <v>758</v>
      </c>
      <c r="O377" s="5">
        <v>172358125.95519999</v>
      </c>
      <c r="P377" s="5">
        <v>0</v>
      </c>
      <c r="Q377" s="5">
        <v>265059.05190000002</v>
      </c>
      <c r="R377" s="5">
        <v>43098070.101400003</v>
      </c>
      <c r="S377" s="6">
        <f t="shared" si="47"/>
        <v>215721255.1085</v>
      </c>
    </row>
    <row r="378" spans="1:19" ht="24.95" customHeight="1" x14ac:dyDescent="0.2">
      <c r="A378" s="136"/>
      <c r="B378" s="135"/>
      <c r="C378" s="1">
        <v>14</v>
      </c>
      <c r="D378" s="5" t="s">
        <v>408</v>
      </c>
      <c r="E378" s="5">
        <v>127371670.12540001</v>
      </c>
      <c r="F378" s="5">
        <v>0</v>
      </c>
      <c r="G378" s="5">
        <v>195877.12460000001</v>
      </c>
      <c r="H378" s="5">
        <v>34494235.795999996</v>
      </c>
      <c r="I378" s="6">
        <f t="shared" si="53"/>
        <v>162061783.046</v>
      </c>
      <c r="J378" s="11"/>
      <c r="K378" s="133"/>
      <c r="L378" s="135"/>
      <c r="M378" s="12">
        <v>6</v>
      </c>
      <c r="N378" s="5" t="s">
        <v>759</v>
      </c>
      <c r="O378" s="5">
        <v>142840370.1681</v>
      </c>
      <c r="P378" s="5">
        <v>0</v>
      </c>
      <c r="Q378" s="5">
        <v>219665.4952</v>
      </c>
      <c r="R378" s="5">
        <v>33129724.623199999</v>
      </c>
      <c r="S378" s="6">
        <f t="shared" si="47"/>
        <v>176189760.28650001</v>
      </c>
    </row>
    <row r="379" spans="1:19" ht="24.95" customHeight="1" x14ac:dyDescent="0.2">
      <c r="A379" s="136"/>
      <c r="B379" s="135"/>
      <c r="C379" s="1">
        <v>15</v>
      </c>
      <c r="D379" s="5" t="s">
        <v>409</v>
      </c>
      <c r="E379" s="5">
        <v>147445177.08090001</v>
      </c>
      <c r="F379" s="5">
        <v>0</v>
      </c>
      <c r="G379" s="5">
        <v>226746.94690000001</v>
      </c>
      <c r="H379" s="5">
        <v>42278876.804899998</v>
      </c>
      <c r="I379" s="6">
        <f t="shared" si="53"/>
        <v>189950800.83270001</v>
      </c>
      <c r="J379" s="11"/>
      <c r="K379" s="133"/>
      <c r="L379" s="135"/>
      <c r="M379" s="12">
        <v>7</v>
      </c>
      <c r="N379" s="5" t="s">
        <v>760</v>
      </c>
      <c r="O379" s="5">
        <v>131508868.9357</v>
      </c>
      <c r="P379" s="5">
        <v>0</v>
      </c>
      <c r="Q379" s="5">
        <v>202239.47039999999</v>
      </c>
      <c r="R379" s="5">
        <v>31239306.922499999</v>
      </c>
      <c r="S379" s="6">
        <f t="shared" si="47"/>
        <v>162950415.32859999</v>
      </c>
    </row>
    <row r="380" spans="1:19" ht="24.95" customHeight="1" x14ac:dyDescent="0.2">
      <c r="A380" s="136"/>
      <c r="B380" s="135"/>
      <c r="C380" s="1">
        <v>16</v>
      </c>
      <c r="D380" s="5" t="s">
        <v>410</v>
      </c>
      <c r="E380" s="5">
        <v>114363426.676</v>
      </c>
      <c r="F380" s="5">
        <v>0</v>
      </c>
      <c r="G380" s="5">
        <v>175872.54019999999</v>
      </c>
      <c r="H380" s="5">
        <v>32339158.227600001</v>
      </c>
      <c r="I380" s="6">
        <f t="shared" si="53"/>
        <v>146878457.4438</v>
      </c>
      <c r="J380" s="11"/>
      <c r="K380" s="133"/>
      <c r="L380" s="135"/>
      <c r="M380" s="12">
        <v>8</v>
      </c>
      <c r="N380" s="5" t="s">
        <v>761</v>
      </c>
      <c r="O380" s="5">
        <v>114254232.8707</v>
      </c>
      <c r="P380" s="5">
        <v>0</v>
      </c>
      <c r="Q380" s="5">
        <v>175704.6177</v>
      </c>
      <c r="R380" s="5">
        <v>29392593.883699998</v>
      </c>
      <c r="S380" s="6">
        <f t="shared" si="47"/>
        <v>143822531.3721</v>
      </c>
    </row>
    <row r="381" spans="1:19" ht="24.95" customHeight="1" x14ac:dyDescent="0.2">
      <c r="A381" s="136"/>
      <c r="B381" s="135"/>
      <c r="C381" s="1">
        <v>17</v>
      </c>
      <c r="D381" s="5" t="s">
        <v>411</v>
      </c>
      <c r="E381" s="5">
        <v>159127906.82589999</v>
      </c>
      <c r="F381" s="5">
        <v>0</v>
      </c>
      <c r="G381" s="5">
        <v>244713.10459999999</v>
      </c>
      <c r="H381" s="5">
        <v>45691592.495200001</v>
      </c>
      <c r="I381" s="6">
        <f t="shared" si="53"/>
        <v>205064212.42570001</v>
      </c>
      <c r="J381" s="11"/>
      <c r="K381" s="133"/>
      <c r="L381" s="135"/>
      <c r="M381" s="12">
        <v>9</v>
      </c>
      <c r="N381" s="5" t="s">
        <v>762</v>
      </c>
      <c r="O381" s="5">
        <v>150683051.4878</v>
      </c>
      <c r="P381" s="5">
        <v>0</v>
      </c>
      <c r="Q381" s="5">
        <v>231726.27650000001</v>
      </c>
      <c r="R381" s="5">
        <v>38117753.656000003</v>
      </c>
      <c r="S381" s="6">
        <f t="shared" si="47"/>
        <v>189032531.42030001</v>
      </c>
    </row>
    <row r="382" spans="1:19" ht="24.95" customHeight="1" x14ac:dyDescent="0.2">
      <c r="A382" s="136"/>
      <c r="B382" s="135"/>
      <c r="C382" s="1">
        <v>18</v>
      </c>
      <c r="D382" s="5" t="s">
        <v>412</v>
      </c>
      <c r="E382" s="5">
        <v>107031676.81550001</v>
      </c>
      <c r="F382" s="5">
        <v>0</v>
      </c>
      <c r="G382" s="5">
        <v>164597.48920000001</v>
      </c>
      <c r="H382" s="5">
        <v>32844089.511100002</v>
      </c>
      <c r="I382" s="6">
        <f t="shared" si="53"/>
        <v>140040363.81580001</v>
      </c>
      <c r="J382" s="11"/>
      <c r="K382" s="133"/>
      <c r="L382" s="135"/>
      <c r="M382" s="12">
        <v>10</v>
      </c>
      <c r="N382" s="5" t="s">
        <v>763</v>
      </c>
      <c r="O382" s="5">
        <v>106269913.8968</v>
      </c>
      <c r="P382" s="5">
        <v>0</v>
      </c>
      <c r="Q382" s="5">
        <v>163426.02050000001</v>
      </c>
      <c r="R382" s="5">
        <v>29634532.885899998</v>
      </c>
      <c r="S382" s="6">
        <f t="shared" si="47"/>
        <v>136067872.80320001</v>
      </c>
    </row>
    <row r="383" spans="1:19" ht="24.95" customHeight="1" x14ac:dyDescent="0.2">
      <c r="A383" s="136"/>
      <c r="B383" s="135"/>
      <c r="C383" s="1">
        <v>19</v>
      </c>
      <c r="D383" s="5" t="s">
        <v>413</v>
      </c>
      <c r="E383" s="5">
        <v>141228161.0422</v>
      </c>
      <c r="F383" s="5">
        <v>0</v>
      </c>
      <c r="G383" s="5">
        <v>217186.1771</v>
      </c>
      <c r="H383" s="5">
        <v>42614200.648900002</v>
      </c>
      <c r="I383" s="6">
        <f t="shared" si="53"/>
        <v>184059547.8682</v>
      </c>
      <c r="J383" s="11"/>
      <c r="K383" s="133"/>
      <c r="L383" s="135"/>
      <c r="M383" s="12">
        <v>11</v>
      </c>
      <c r="N383" s="5" t="s">
        <v>764</v>
      </c>
      <c r="O383" s="5">
        <v>101789681.3255</v>
      </c>
      <c r="P383" s="5">
        <v>0</v>
      </c>
      <c r="Q383" s="5">
        <v>156536.144</v>
      </c>
      <c r="R383" s="5">
        <v>26480987.924600001</v>
      </c>
      <c r="S383" s="6">
        <f t="shared" si="47"/>
        <v>128427205.3941</v>
      </c>
    </row>
    <row r="384" spans="1:19" ht="24.95" customHeight="1" x14ac:dyDescent="0.2">
      <c r="A384" s="136"/>
      <c r="B384" s="135"/>
      <c r="C384" s="1">
        <v>20</v>
      </c>
      <c r="D384" s="5" t="s">
        <v>414</v>
      </c>
      <c r="E384" s="5">
        <v>118409512.65090001</v>
      </c>
      <c r="F384" s="5">
        <v>0</v>
      </c>
      <c r="G384" s="5">
        <v>182094.7691</v>
      </c>
      <c r="H384" s="5">
        <v>33057679.543499999</v>
      </c>
      <c r="I384" s="6">
        <f t="shared" si="53"/>
        <v>151649286.96349999</v>
      </c>
      <c r="J384" s="11"/>
      <c r="K384" s="133"/>
      <c r="L384" s="135"/>
      <c r="M384" s="12">
        <v>12</v>
      </c>
      <c r="N384" s="5" t="s">
        <v>765</v>
      </c>
      <c r="O384" s="5">
        <v>109134104.7333</v>
      </c>
      <c r="P384" s="5">
        <v>0</v>
      </c>
      <c r="Q384" s="5">
        <v>167830.68489999999</v>
      </c>
      <c r="R384" s="5">
        <v>28302617.683800001</v>
      </c>
      <c r="S384" s="6">
        <f t="shared" si="47"/>
        <v>137604553.102</v>
      </c>
    </row>
    <row r="385" spans="1:19" ht="24.95" customHeight="1" x14ac:dyDescent="0.2">
      <c r="A385" s="136"/>
      <c r="B385" s="135"/>
      <c r="C385" s="1">
        <v>21</v>
      </c>
      <c r="D385" s="5" t="s">
        <v>415</v>
      </c>
      <c r="E385" s="5">
        <v>150928933.1841</v>
      </c>
      <c r="F385" s="5">
        <v>0</v>
      </c>
      <c r="G385" s="5">
        <v>232104.40299999999</v>
      </c>
      <c r="H385" s="5">
        <v>43058820.888800003</v>
      </c>
      <c r="I385" s="6">
        <f t="shared" si="53"/>
        <v>194219858.47589999</v>
      </c>
      <c r="J385" s="11"/>
      <c r="K385" s="133"/>
      <c r="L385" s="135"/>
      <c r="M385" s="12">
        <v>13</v>
      </c>
      <c r="N385" s="5" t="s">
        <v>766</v>
      </c>
      <c r="O385" s="5">
        <v>118696246.5317</v>
      </c>
      <c r="P385" s="5">
        <v>0</v>
      </c>
      <c r="Q385" s="5">
        <v>182535.71969999999</v>
      </c>
      <c r="R385" s="5">
        <v>32666760.9322</v>
      </c>
      <c r="S385" s="6">
        <f t="shared" si="47"/>
        <v>151545543.18360001</v>
      </c>
    </row>
    <row r="386" spans="1:19" ht="24.95" customHeight="1" x14ac:dyDescent="0.2">
      <c r="A386" s="136"/>
      <c r="B386" s="135"/>
      <c r="C386" s="1">
        <v>22</v>
      </c>
      <c r="D386" s="5" t="s">
        <v>416</v>
      </c>
      <c r="E386" s="5">
        <v>168859048.10690001</v>
      </c>
      <c r="F386" s="5">
        <v>0</v>
      </c>
      <c r="G386" s="5">
        <v>259678.03339999999</v>
      </c>
      <c r="H386" s="5">
        <v>44663872.8565</v>
      </c>
      <c r="I386" s="6">
        <f t="shared" si="53"/>
        <v>213782598.99680001</v>
      </c>
      <c r="J386" s="11"/>
      <c r="K386" s="133"/>
      <c r="L386" s="135"/>
      <c r="M386" s="12">
        <v>14</v>
      </c>
      <c r="N386" s="5" t="s">
        <v>767</v>
      </c>
      <c r="O386" s="5">
        <v>130611716.58419999</v>
      </c>
      <c r="P386" s="5">
        <v>0</v>
      </c>
      <c r="Q386" s="5">
        <v>200859.79449999999</v>
      </c>
      <c r="R386" s="5">
        <v>36505267.031999998</v>
      </c>
      <c r="S386" s="6">
        <f t="shared" si="47"/>
        <v>167317843.41069999</v>
      </c>
    </row>
    <row r="387" spans="1:19" ht="24.95" customHeight="1" x14ac:dyDescent="0.2">
      <c r="A387" s="136"/>
      <c r="B387" s="122"/>
      <c r="C387" s="1">
        <v>23</v>
      </c>
      <c r="D387" s="5" t="s">
        <v>417</v>
      </c>
      <c r="E387" s="5">
        <v>172419677.1189</v>
      </c>
      <c r="F387" s="5">
        <v>0</v>
      </c>
      <c r="G387" s="5">
        <v>265153.70760000002</v>
      </c>
      <c r="H387" s="5">
        <v>51044336.583400004</v>
      </c>
      <c r="I387" s="6">
        <f t="shared" si="53"/>
        <v>223729167.40990001</v>
      </c>
      <c r="J387" s="11"/>
      <c r="K387" s="133"/>
      <c r="L387" s="135"/>
      <c r="M387" s="12">
        <v>15</v>
      </c>
      <c r="N387" s="5" t="s">
        <v>768</v>
      </c>
      <c r="O387" s="5">
        <v>121141060.8064</v>
      </c>
      <c r="P387" s="5">
        <v>0</v>
      </c>
      <c r="Q387" s="5">
        <v>186295.45050000001</v>
      </c>
      <c r="R387" s="5">
        <v>27564780.158</v>
      </c>
      <c r="S387" s="6">
        <f t="shared" si="47"/>
        <v>148892136.4149</v>
      </c>
    </row>
    <row r="388" spans="1:19" ht="24.95" customHeight="1" x14ac:dyDescent="0.2">
      <c r="A388" s="1"/>
      <c r="B388" s="126" t="s">
        <v>828</v>
      </c>
      <c r="C388" s="127"/>
      <c r="D388" s="128"/>
      <c r="E388" s="14">
        <f>SUM(E365:E387)</f>
        <v>3364016732.1574001</v>
      </c>
      <c r="F388" s="14">
        <f t="shared" ref="F388:I388" si="55">SUM(F365:F387)</f>
        <v>0</v>
      </c>
      <c r="G388" s="14">
        <f t="shared" si="55"/>
        <v>5173316.2013000017</v>
      </c>
      <c r="H388" s="14">
        <f t="shared" si="55"/>
        <v>943198538.11420023</v>
      </c>
      <c r="I388" s="14">
        <f t="shared" si="55"/>
        <v>4312388586.4728994</v>
      </c>
      <c r="J388" s="33"/>
      <c r="K388" s="133"/>
      <c r="L388" s="135"/>
      <c r="M388" s="12">
        <v>16</v>
      </c>
      <c r="N388" s="5" t="s">
        <v>769</v>
      </c>
      <c r="O388" s="5">
        <v>126249748.1119</v>
      </c>
      <c r="P388" s="5">
        <v>0</v>
      </c>
      <c r="Q388" s="5">
        <v>194151.7892</v>
      </c>
      <c r="R388" s="5">
        <v>30942823.9465</v>
      </c>
      <c r="S388" s="6">
        <f t="shared" si="47"/>
        <v>157386723.84759998</v>
      </c>
    </row>
    <row r="389" spans="1:19" ht="24.95" customHeight="1" x14ac:dyDescent="0.2">
      <c r="A389" s="136">
        <v>19</v>
      </c>
      <c r="B389" s="121" t="s">
        <v>41</v>
      </c>
      <c r="C389" s="1">
        <v>1</v>
      </c>
      <c r="D389" s="5" t="s">
        <v>418</v>
      </c>
      <c r="E389" s="5">
        <v>110645176.00049999</v>
      </c>
      <c r="F389" s="5">
        <v>0</v>
      </c>
      <c r="G389" s="5">
        <v>170154.4693</v>
      </c>
      <c r="H389" s="5">
        <v>35051155.077699997</v>
      </c>
      <c r="I389" s="6">
        <f t="shared" ref="I389:I413" si="56">SUM(E389:H389)</f>
        <v>145866485.54749998</v>
      </c>
      <c r="J389" s="11"/>
      <c r="K389" s="134"/>
      <c r="L389" s="122"/>
      <c r="M389" s="12">
        <v>17</v>
      </c>
      <c r="N389" s="5" t="s">
        <v>770</v>
      </c>
      <c r="O389" s="5">
        <v>125949734.54350001</v>
      </c>
      <c r="P389" s="5">
        <v>0</v>
      </c>
      <c r="Q389" s="5">
        <v>193690.4166</v>
      </c>
      <c r="R389" s="5">
        <v>29918995.342799999</v>
      </c>
      <c r="S389" s="6">
        <f t="shared" si="47"/>
        <v>156062420.30290002</v>
      </c>
    </row>
    <row r="390" spans="1:19" ht="24.95" customHeight="1" x14ac:dyDescent="0.2">
      <c r="A390" s="136"/>
      <c r="B390" s="135"/>
      <c r="C390" s="1">
        <v>2</v>
      </c>
      <c r="D390" s="5" t="s">
        <v>419</v>
      </c>
      <c r="E390" s="5">
        <v>113329738.31659999</v>
      </c>
      <c r="F390" s="5">
        <v>0</v>
      </c>
      <c r="G390" s="5">
        <v>174282.8939</v>
      </c>
      <c r="H390" s="5">
        <v>36163991.108599998</v>
      </c>
      <c r="I390" s="6">
        <f t="shared" si="56"/>
        <v>149668012.31909999</v>
      </c>
      <c r="J390" s="11"/>
      <c r="K390" s="18"/>
      <c r="L390" s="126" t="s">
        <v>845</v>
      </c>
      <c r="M390" s="127"/>
      <c r="N390" s="128"/>
      <c r="O390" s="14">
        <f>SUM(O373:O389)</f>
        <v>2133672110.0925999</v>
      </c>
      <c r="P390" s="14">
        <f t="shared" ref="P390:S390" si="57">SUM(P373:P389)</f>
        <v>0</v>
      </c>
      <c r="Q390" s="14">
        <f t="shared" si="57"/>
        <v>3281244.2311999998</v>
      </c>
      <c r="R390" s="14">
        <f t="shared" si="57"/>
        <v>538717923.15400004</v>
      </c>
      <c r="S390" s="14">
        <f t="shared" si="57"/>
        <v>2675671277.4777994</v>
      </c>
    </row>
    <row r="391" spans="1:19" ht="24.95" customHeight="1" x14ac:dyDescent="0.2">
      <c r="A391" s="136"/>
      <c r="B391" s="135"/>
      <c r="C391" s="1">
        <v>3</v>
      </c>
      <c r="D391" s="5" t="s">
        <v>420</v>
      </c>
      <c r="E391" s="5">
        <v>103334393.62819999</v>
      </c>
      <c r="F391" s="5">
        <v>0</v>
      </c>
      <c r="G391" s="5">
        <v>158911.66279999999</v>
      </c>
      <c r="H391" s="5">
        <v>34266694.613799997</v>
      </c>
      <c r="I391" s="6">
        <f t="shared" si="56"/>
        <v>137759999.9048</v>
      </c>
      <c r="J391" s="11"/>
      <c r="K391" s="132">
        <v>36</v>
      </c>
      <c r="L391" s="121" t="s">
        <v>58</v>
      </c>
      <c r="M391" s="12">
        <v>1</v>
      </c>
      <c r="N391" s="5" t="s">
        <v>771</v>
      </c>
      <c r="O391" s="5">
        <v>118552759.8013</v>
      </c>
      <c r="P391" s="5">
        <v>0</v>
      </c>
      <c r="Q391" s="5">
        <v>182315.06020000001</v>
      </c>
      <c r="R391" s="5">
        <v>31170145.804099999</v>
      </c>
      <c r="S391" s="6">
        <f t="shared" si="47"/>
        <v>149905220.6656</v>
      </c>
    </row>
    <row r="392" spans="1:19" ht="24.95" customHeight="1" x14ac:dyDescent="0.2">
      <c r="A392" s="136"/>
      <c r="B392" s="135"/>
      <c r="C392" s="1">
        <v>4</v>
      </c>
      <c r="D392" s="5" t="s">
        <v>421</v>
      </c>
      <c r="E392" s="5">
        <v>112103531.1837</v>
      </c>
      <c r="F392" s="5">
        <v>0</v>
      </c>
      <c r="G392" s="5">
        <v>172397.18479999999</v>
      </c>
      <c r="H392" s="5">
        <v>36074080.405299999</v>
      </c>
      <c r="I392" s="6">
        <f t="shared" si="56"/>
        <v>148350008.77379999</v>
      </c>
      <c r="J392" s="11"/>
      <c r="K392" s="133"/>
      <c r="L392" s="135"/>
      <c r="M392" s="12">
        <v>2</v>
      </c>
      <c r="N392" s="5" t="s">
        <v>772</v>
      </c>
      <c r="O392" s="5">
        <v>114788701.7991</v>
      </c>
      <c r="P392" s="5">
        <v>0</v>
      </c>
      <c r="Q392" s="5">
        <v>176526.54490000001</v>
      </c>
      <c r="R392" s="5">
        <v>34270814.3781</v>
      </c>
      <c r="S392" s="6">
        <f t="shared" si="47"/>
        <v>149236042.72209999</v>
      </c>
    </row>
    <row r="393" spans="1:19" ht="24.95" customHeight="1" x14ac:dyDescent="0.2">
      <c r="A393" s="136"/>
      <c r="B393" s="135"/>
      <c r="C393" s="1">
        <v>5</v>
      </c>
      <c r="D393" s="5" t="s">
        <v>422</v>
      </c>
      <c r="E393" s="5">
        <v>135873170.14750001</v>
      </c>
      <c r="F393" s="5">
        <v>0</v>
      </c>
      <c r="G393" s="5">
        <v>208951.0631</v>
      </c>
      <c r="H393" s="5">
        <v>42205239.9564</v>
      </c>
      <c r="I393" s="6">
        <f t="shared" si="56"/>
        <v>178287361.16700003</v>
      </c>
      <c r="J393" s="11"/>
      <c r="K393" s="133"/>
      <c r="L393" s="135"/>
      <c r="M393" s="12">
        <v>3</v>
      </c>
      <c r="N393" s="5" t="s">
        <v>773</v>
      </c>
      <c r="O393" s="5">
        <v>135469470.2177</v>
      </c>
      <c r="P393" s="5">
        <v>0</v>
      </c>
      <c r="Q393" s="5">
        <v>208330.23759999999</v>
      </c>
      <c r="R393" s="5">
        <v>35988984.294</v>
      </c>
      <c r="S393" s="6">
        <f t="shared" ref="S393:S413" si="58">SUM(O393:R393)</f>
        <v>171666784.7493</v>
      </c>
    </row>
    <row r="394" spans="1:19" ht="24.95" customHeight="1" x14ac:dyDescent="0.2">
      <c r="A394" s="136"/>
      <c r="B394" s="135"/>
      <c r="C394" s="1">
        <v>6</v>
      </c>
      <c r="D394" s="5" t="s">
        <v>423</v>
      </c>
      <c r="E394" s="5">
        <v>108250823.04189999</v>
      </c>
      <c r="F394" s="5">
        <v>0</v>
      </c>
      <c r="G394" s="5">
        <v>166472.33979999999</v>
      </c>
      <c r="H394" s="5">
        <v>34825614.009000003</v>
      </c>
      <c r="I394" s="6">
        <f t="shared" si="56"/>
        <v>143242909.39069998</v>
      </c>
      <c r="J394" s="11"/>
      <c r="K394" s="133"/>
      <c r="L394" s="135"/>
      <c r="M394" s="12">
        <v>4</v>
      </c>
      <c r="N394" s="5" t="s">
        <v>774</v>
      </c>
      <c r="O394" s="5">
        <v>149518773.9364</v>
      </c>
      <c r="P394" s="5">
        <v>0</v>
      </c>
      <c r="Q394" s="5">
        <v>229935.8051</v>
      </c>
      <c r="R394" s="5">
        <v>39204924.781999998</v>
      </c>
      <c r="S394" s="6">
        <f t="shared" si="58"/>
        <v>188953634.5235</v>
      </c>
    </row>
    <row r="395" spans="1:19" ht="24.95" customHeight="1" x14ac:dyDescent="0.2">
      <c r="A395" s="136"/>
      <c r="B395" s="135"/>
      <c r="C395" s="1">
        <v>7</v>
      </c>
      <c r="D395" s="5" t="s">
        <v>424</v>
      </c>
      <c r="E395" s="5">
        <v>174728602.77810001</v>
      </c>
      <c r="F395" s="5">
        <v>0</v>
      </c>
      <c r="G395" s="5">
        <v>268704.46360000002</v>
      </c>
      <c r="H395" s="5">
        <v>52049419.726199999</v>
      </c>
      <c r="I395" s="6">
        <f t="shared" si="56"/>
        <v>227046726.96790004</v>
      </c>
      <c r="J395" s="11"/>
      <c r="K395" s="133"/>
      <c r="L395" s="135"/>
      <c r="M395" s="12">
        <v>5</v>
      </c>
      <c r="N395" s="5" t="s">
        <v>775</v>
      </c>
      <c r="O395" s="5">
        <v>130140158.2367</v>
      </c>
      <c r="P395" s="5">
        <v>0</v>
      </c>
      <c r="Q395" s="5">
        <v>200134.61369999999</v>
      </c>
      <c r="R395" s="5">
        <v>35496073.529600002</v>
      </c>
      <c r="S395" s="6">
        <f t="shared" si="58"/>
        <v>165836366.38</v>
      </c>
    </row>
    <row r="396" spans="1:19" ht="24.95" customHeight="1" x14ac:dyDescent="0.2">
      <c r="A396" s="136"/>
      <c r="B396" s="135"/>
      <c r="C396" s="1">
        <v>8</v>
      </c>
      <c r="D396" s="5" t="s">
        <v>425</v>
      </c>
      <c r="E396" s="5">
        <v>119045355.4541</v>
      </c>
      <c r="F396" s="5">
        <v>0</v>
      </c>
      <c r="G396" s="5">
        <v>183072.59299999999</v>
      </c>
      <c r="H396" s="5">
        <v>37401826.6413</v>
      </c>
      <c r="I396" s="6">
        <f t="shared" si="56"/>
        <v>156630254.6884</v>
      </c>
      <c r="J396" s="11"/>
      <c r="K396" s="133"/>
      <c r="L396" s="135"/>
      <c r="M396" s="12">
        <v>6</v>
      </c>
      <c r="N396" s="5" t="s">
        <v>776</v>
      </c>
      <c r="O396" s="5">
        <v>180707108.0298</v>
      </c>
      <c r="P396" s="5">
        <v>0</v>
      </c>
      <c r="Q396" s="5">
        <v>277898.4423</v>
      </c>
      <c r="R396" s="5">
        <v>47907294.206100002</v>
      </c>
      <c r="S396" s="6">
        <f t="shared" si="58"/>
        <v>228892300.67820001</v>
      </c>
    </row>
    <row r="397" spans="1:19" ht="24.95" customHeight="1" x14ac:dyDescent="0.2">
      <c r="A397" s="136"/>
      <c r="B397" s="135"/>
      <c r="C397" s="1">
        <v>9</v>
      </c>
      <c r="D397" s="5" t="s">
        <v>426</v>
      </c>
      <c r="E397" s="5">
        <v>127969136.0971</v>
      </c>
      <c r="F397" s="5">
        <v>0</v>
      </c>
      <c r="G397" s="5">
        <v>196795.93109999999</v>
      </c>
      <c r="H397" s="5">
        <v>38612285.962899998</v>
      </c>
      <c r="I397" s="6">
        <f t="shared" si="56"/>
        <v>166778217.99110001</v>
      </c>
      <c r="J397" s="11"/>
      <c r="K397" s="133"/>
      <c r="L397" s="135"/>
      <c r="M397" s="12">
        <v>7</v>
      </c>
      <c r="N397" s="5" t="s">
        <v>777</v>
      </c>
      <c r="O397" s="5">
        <v>137239208.72799999</v>
      </c>
      <c r="P397" s="5">
        <v>0</v>
      </c>
      <c r="Q397" s="5">
        <v>211051.81049999999</v>
      </c>
      <c r="R397" s="5">
        <v>40834295.718999997</v>
      </c>
      <c r="S397" s="6">
        <f t="shared" si="58"/>
        <v>178284556.25749999</v>
      </c>
    </row>
    <row r="398" spans="1:19" ht="24.95" customHeight="1" x14ac:dyDescent="0.2">
      <c r="A398" s="136"/>
      <c r="B398" s="135"/>
      <c r="C398" s="1">
        <v>10</v>
      </c>
      <c r="D398" s="5" t="s">
        <v>427</v>
      </c>
      <c r="E398" s="5">
        <v>128865395.6705</v>
      </c>
      <c r="F398" s="5">
        <v>0</v>
      </c>
      <c r="G398" s="5">
        <v>198174.2341</v>
      </c>
      <c r="H398" s="5">
        <v>40174675.510300003</v>
      </c>
      <c r="I398" s="6">
        <f t="shared" si="56"/>
        <v>169238245.4149</v>
      </c>
      <c r="J398" s="11"/>
      <c r="K398" s="133"/>
      <c r="L398" s="135"/>
      <c r="M398" s="12">
        <v>8</v>
      </c>
      <c r="N398" s="5" t="s">
        <v>386</v>
      </c>
      <c r="O398" s="5">
        <v>124513329.8257</v>
      </c>
      <c r="P398" s="5">
        <v>0</v>
      </c>
      <c r="Q398" s="5">
        <v>191481.45740000001</v>
      </c>
      <c r="R398" s="5">
        <v>33695080.152800001</v>
      </c>
      <c r="S398" s="6">
        <f t="shared" si="58"/>
        <v>158399891.4359</v>
      </c>
    </row>
    <row r="399" spans="1:19" ht="24.95" customHeight="1" x14ac:dyDescent="0.2">
      <c r="A399" s="136"/>
      <c r="B399" s="135"/>
      <c r="C399" s="1">
        <v>11</v>
      </c>
      <c r="D399" s="5" t="s">
        <v>428</v>
      </c>
      <c r="E399" s="5">
        <v>119440411.8627</v>
      </c>
      <c r="F399" s="5">
        <v>0</v>
      </c>
      <c r="G399" s="5">
        <v>183680.1262</v>
      </c>
      <c r="H399" s="5">
        <v>33456108.628699999</v>
      </c>
      <c r="I399" s="6">
        <f t="shared" si="56"/>
        <v>153080200.61759999</v>
      </c>
      <c r="J399" s="11"/>
      <c r="K399" s="133"/>
      <c r="L399" s="135"/>
      <c r="M399" s="12">
        <v>9</v>
      </c>
      <c r="N399" s="5" t="s">
        <v>778</v>
      </c>
      <c r="O399" s="5">
        <v>134602430.653</v>
      </c>
      <c r="P399" s="5">
        <v>0</v>
      </c>
      <c r="Q399" s="5">
        <v>206996.87030000001</v>
      </c>
      <c r="R399" s="5">
        <v>35934718.2513</v>
      </c>
      <c r="S399" s="6">
        <f t="shared" si="58"/>
        <v>170744145.7746</v>
      </c>
    </row>
    <row r="400" spans="1:19" ht="24.95" customHeight="1" x14ac:dyDescent="0.2">
      <c r="A400" s="136"/>
      <c r="B400" s="135"/>
      <c r="C400" s="1">
        <v>12</v>
      </c>
      <c r="D400" s="5" t="s">
        <v>429</v>
      </c>
      <c r="E400" s="5">
        <v>117013849.8091</v>
      </c>
      <c r="F400" s="5">
        <v>0</v>
      </c>
      <c r="G400" s="5">
        <v>179948.4644</v>
      </c>
      <c r="H400" s="5">
        <v>36766754.131099999</v>
      </c>
      <c r="I400" s="6">
        <f t="shared" si="56"/>
        <v>153960552.40459999</v>
      </c>
      <c r="J400" s="11"/>
      <c r="K400" s="133"/>
      <c r="L400" s="135"/>
      <c r="M400" s="12">
        <v>10</v>
      </c>
      <c r="N400" s="5" t="s">
        <v>779</v>
      </c>
      <c r="O400" s="5">
        <v>177664231.19909999</v>
      </c>
      <c r="P400" s="5">
        <v>0</v>
      </c>
      <c r="Q400" s="5">
        <v>273218.98759999999</v>
      </c>
      <c r="R400" s="5">
        <v>41566157.726599999</v>
      </c>
      <c r="S400" s="6">
        <f t="shared" si="58"/>
        <v>219503607.91329998</v>
      </c>
    </row>
    <row r="401" spans="1:19" ht="24.95" customHeight="1" x14ac:dyDescent="0.2">
      <c r="A401" s="136"/>
      <c r="B401" s="135"/>
      <c r="C401" s="1">
        <v>13</v>
      </c>
      <c r="D401" s="5" t="s">
        <v>430</v>
      </c>
      <c r="E401" s="5">
        <v>122262929.245</v>
      </c>
      <c r="F401" s="5">
        <v>0</v>
      </c>
      <c r="G401" s="5">
        <v>188020.7035</v>
      </c>
      <c r="H401" s="5">
        <v>37616319.949699998</v>
      </c>
      <c r="I401" s="6">
        <f t="shared" si="56"/>
        <v>160067269.89820001</v>
      </c>
      <c r="J401" s="11"/>
      <c r="K401" s="133"/>
      <c r="L401" s="135"/>
      <c r="M401" s="12">
        <v>11</v>
      </c>
      <c r="N401" s="5" t="s">
        <v>780</v>
      </c>
      <c r="O401" s="5">
        <v>110929986.84720001</v>
      </c>
      <c r="P401" s="5">
        <v>0</v>
      </c>
      <c r="Q401" s="5">
        <v>170592.46249999999</v>
      </c>
      <c r="R401" s="5">
        <v>30709405.561799999</v>
      </c>
      <c r="S401" s="6">
        <f t="shared" si="58"/>
        <v>141809984.87150002</v>
      </c>
    </row>
    <row r="402" spans="1:19" ht="24.95" customHeight="1" x14ac:dyDescent="0.2">
      <c r="A402" s="136"/>
      <c r="B402" s="135"/>
      <c r="C402" s="1">
        <v>14</v>
      </c>
      <c r="D402" s="5" t="s">
        <v>431</v>
      </c>
      <c r="E402" s="5">
        <v>109059081.5254</v>
      </c>
      <c r="F402" s="5">
        <v>0</v>
      </c>
      <c r="G402" s="5">
        <v>167715.3113</v>
      </c>
      <c r="H402" s="5">
        <v>34242584.092900001</v>
      </c>
      <c r="I402" s="6">
        <f t="shared" si="56"/>
        <v>143469380.9296</v>
      </c>
      <c r="J402" s="11"/>
      <c r="K402" s="133"/>
      <c r="L402" s="135"/>
      <c r="M402" s="12">
        <v>12</v>
      </c>
      <c r="N402" s="5" t="s">
        <v>781</v>
      </c>
      <c r="O402" s="5">
        <v>128125968.3274</v>
      </c>
      <c r="P402" s="5">
        <v>0</v>
      </c>
      <c r="Q402" s="5">
        <v>197037.11379999999</v>
      </c>
      <c r="R402" s="5">
        <v>36235300.710699998</v>
      </c>
      <c r="S402" s="6">
        <f t="shared" si="58"/>
        <v>164558306.15189999</v>
      </c>
    </row>
    <row r="403" spans="1:19" ht="24.95" customHeight="1" x14ac:dyDescent="0.2">
      <c r="A403" s="136"/>
      <c r="B403" s="135"/>
      <c r="C403" s="1">
        <v>15</v>
      </c>
      <c r="D403" s="5" t="s">
        <v>432</v>
      </c>
      <c r="E403" s="5">
        <v>108489984.8583</v>
      </c>
      <c r="F403" s="5">
        <v>0</v>
      </c>
      <c r="G403" s="5">
        <v>166840.13219999999</v>
      </c>
      <c r="H403" s="5">
        <v>31045959.8147</v>
      </c>
      <c r="I403" s="6">
        <f t="shared" si="56"/>
        <v>139702784.80520001</v>
      </c>
      <c r="J403" s="11"/>
      <c r="K403" s="133"/>
      <c r="L403" s="135"/>
      <c r="M403" s="12">
        <v>13</v>
      </c>
      <c r="N403" s="5" t="s">
        <v>782</v>
      </c>
      <c r="O403" s="5">
        <v>135745251.4208</v>
      </c>
      <c r="P403" s="5">
        <v>0</v>
      </c>
      <c r="Q403" s="5">
        <v>208754.34469999999</v>
      </c>
      <c r="R403" s="5">
        <v>39767109.867399998</v>
      </c>
      <c r="S403" s="6">
        <f t="shared" si="58"/>
        <v>175721115.6329</v>
      </c>
    </row>
    <row r="404" spans="1:19" ht="24.95" customHeight="1" x14ac:dyDescent="0.2">
      <c r="A404" s="136"/>
      <c r="B404" s="135"/>
      <c r="C404" s="1">
        <v>16</v>
      </c>
      <c r="D404" s="5" t="s">
        <v>433</v>
      </c>
      <c r="E404" s="5">
        <v>117252814.64129999</v>
      </c>
      <c r="F404" s="5">
        <v>0</v>
      </c>
      <c r="G404" s="5">
        <v>180315.95379999999</v>
      </c>
      <c r="H404" s="5">
        <v>36918782.43</v>
      </c>
      <c r="I404" s="6">
        <f t="shared" si="56"/>
        <v>154351913.02509999</v>
      </c>
      <c r="J404" s="11"/>
      <c r="K404" s="134"/>
      <c r="L404" s="122"/>
      <c r="M404" s="12">
        <v>14</v>
      </c>
      <c r="N404" s="5" t="s">
        <v>783</v>
      </c>
      <c r="O404" s="5">
        <v>149918004.45120001</v>
      </c>
      <c r="P404" s="5">
        <v>0</v>
      </c>
      <c r="Q404" s="5">
        <v>230549.7574</v>
      </c>
      <c r="R404" s="5">
        <v>41700745.850400001</v>
      </c>
      <c r="S404" s="6">
        <f t="shared" si="58"/>
        <v>191849300.05900002</v>
      </c>
    </row>
    <row r="405" spans="1:19" ht="24.95" customHeight="1" x14ac:dyDescent="0.2">
      <c r="A405" s="136"/>
      <c r="B405" s="135"/>
      <c r="C405" s="1">
        <v>17</v>
      </c>
      <c r="D405" s="5" t="s">
        <v>434</v>
      </c>
      <c r="E405" s="5">
        <v>133894586.0623</v>
      </c>
      <c r="F405" s="5">
        <v>0</v>
      </c>
      <c r="G405" s="5">
        <v>205908.3193</v>
      </c>
      <c r="H405" s="5">
        <v>42550569.319200002</v>
      </c>
      <c r="I405" s="6">
        <f t="shared" si="56"/>
        <v>176651063.7008</v>
      </c>
      <c r="J405" s="11"/>
      <c r="K405" s="18"/>
      <c r="L405" s="126" t="s">
        <v>846</v>
      </c>
      <c r="M405" s="127"/>
      <c r="N405" s="128"/>
      <c r="O405" s="14">
        <f>SUM(O391:O404)</f>
        <v>1927915383.4733996</v>
      </c>
      <c r="P405" s="14">
        <f t="shared" ref="P405:S405" si="59">SUM(P391:P404)</f>
        <v>0</v>
      </c>
      <c r="Q405" s="14">
        <f t="shared" si="59"/>
        <v>2964823.5079999994</v>
      </c>
      <c r="R405" s="14">
        <f t="shared" si="59"/>
        <v>524481050.83389997</v>
      </c>
      <c r="S405" s="14">
        <f t="shared" si="59"/>
        <v>2455361257.8153</v>
      </c>
    </row>
    <row r="406" spans="1:19" ht="24.95" customHeight="1" x14ac:dyDescent="0.2">
      <c r="A406" s="136"/>
      <c r="B406" s="135"/>
      <c r="C406" s="1">
        <v>18</v>
      </c>
      <c r="D406" s="5" t="s">
        <v>435</v>
      </c>
      <c r="E406" s="5">
        <v>160977667.653</v>
      </c>
      <c r="F406" s="5">
        <v>0</v>
      </c>
      <c r="G406" s="5">
        <v>247557.739</v>
      </c>
      <c r="H406" s="5">
        <v>48108496.024700001</v>
      </c>
      <c r="I406" s="6">
        <f t="shared" si="56"/>
        <v>209333721.41670001</v>
      </c>
      <c r="J406" s="11"/>
      <c r="K406" s="132">
        <v>37</v>
      </c>
      <c r="L406" s="121" t="s">
        <v>59</v>
      </c>
      <c r="M406" s="12">
        <v>1</v>
      </c>
      <c r="N406" s="5" t="s">
        <v>784</v>
      </c>
      <c r="O406" s="5">
        <v>99031450.400399998</v>
      </c>
      <c r="P406" s="5">
        <v>0</v>
      </c>
      <c r="Q406" s="5">
        <v>152294.42879999999</v>
      </c>
      <c r="R406" s="5">
        <v>244281458.85780001</v>
      </c>
      <c r="S406" s="6">
        <f t="shared" si="58"/>
        <v>343465203.68700004</v>
      </c>
    </row>
    <row r="407" spans="1:19" ht="24.95" customHeight="1" x14ac:dyDescent="0.2">
      <c r="A407" s="136"/>
      <c r="B407" s="135"/>
      <c r="C407" s="1">
        <v>19</v>
      </c>
      <c r="D407" s="5" t="s">
        <v>436</v>
      </c>
      <c r="E407" s="5">
        <v>110676123.1533</v>
      </c>
      <c r="F407" s="5">
        <v>0</v>
      </c>
      <c r="G407" s="5">
        <v>170202.06099999999</v>
      </c>
      <c r="H407" s="5">
        <v>35735560.3539</v>
      </c>
      <c r="I407" s="6">
        <f t="shared" si="56"/>
        <v>146581885.56819999</v>
      </c>
      <c r="J407" s="11"/>
      <c r="K407" s="133"/>
      <c r="L407" s="135"/>
      <c r="M407" s="12">
        <v>2</v>
      </c>
      <c r="N407" s="5" t="s">
        <v>785</v>
      </c>
      <c r="O407" s="5">
        <v>252803852.9569</v>
      </c>
      <c r="P407" s="5">
        <v>0</v>
      </c>
      <c r="Q407" s="5">
        <v>388771.63</v>
      </c>
      <c r="R407" s="5">
        <v>294317599.03710002</v>
      </c>
      <c r="S407" s="6">
        <f t="shared" si="58"/>
        <v>547510223.62400007</v>
      </c>
    </row>
    <row r="408" spans="1:19" ht="24.95" customHeight="1" x14ac:dyDescent="0.2">
      <c r="A408" s="136"/>
      <c r="B408" s="135"/>
      <c r="C408" s="1">
        <v>20</v>
      </c>
      <c r="D408" s="5" t="s">
        <v>437</v>
      </c>
      <c r="E408" s="5">
        <v>106643815.8706</v>
      </c>
      <c r="F408" s="5">
        <v>0</v>
      </c>
      <c r="G408" s="5">
        <v>164001.0215</v>
      </c>
      <c r="H408" s="5">
        <v>33640029.518700004</v>
      </c>
      <c r="I408" s="6">
        <f t="shared" si="56"/>
        <v>140447846.41080001</v>
      </c>
      <c r="J408" s="11"/>
      <c r="K408" s="133"/>
      <c r="L408" s="135"/>
      <c r="M408" s="12">
        <v>3</v>
      </c>
      <c r="N408" s="5" t="s">
        <v>786</v>
      </c>
      <c r="O408" s="5">
        <v>142397497.07859999</v>
      </c>
      <c r="P408" s="5">
        <v>0</v>
      </c>
      <c r="Q408" s="5">
        <v>218984.4276</v>
      </c>
      <c r="R408" s="5">
        <v>256008204.7753</v>
      </c>
      <c r="S408" s="6">
        <f t="shared" si="58"/>
        <v>398624686.28149998</v>
      </c>
    </row>
    <row r="409" spans="1:19" ht="24.95" customHeight="1" x14ac:dyDescent="0.2">
      <c r="A409" s="136"/>
      <c r="B409" s="135"/>
      <c r="C409" s="1">
        <v>21</v>
      </c>
      <c r="D409" s="5" t="s">
        <v>438</v>
      </c>
      <c r="E409" s="5">
        <v>155381141.66580001</v>
      </c>
      <c r="F409" s="5">
        <v>0</v>
      </c>
      <c r="G409" s="5">
        <v>238951.18290000001</v>
      </c>
      <c r="H409" s="5">
        <v>48349323.302599996</v>
      </c>
      <c r="I409" s="6">
        <f t="shared" si="56"/>
        <v>203969416.15130001</v>
      </c>
      <c r="J409" s="11"/>
      <c r="K409" s="133"/>
      <c r="L409" s="135"/>
      <c r="M409" s="12">
        <v>4</v>
      </c>
      <c r="N409" s="5" t="s">
        <v>787</v>
      </c>
      <c r="O409" s="5">
        <v>122036542.8426</v>
      </c>
      <c r="P409" s="5">
        <v>0</v>
      </c>
      <c r="Q409" s="5">
        <v>187672.5577</v>
      </c>
      <c r="R409" s="5">
        <v>251182904.38780001</v>
      </c>
      <c r="S409" s="6">
        <f t="shared" si="58"/>
        <v>373407119.7881</v>
      </c>
    </row>
    <row r="410" spans="1:19" ht="24.95" customHeight="1" x14ac:dyDescent="0.2">
      <c r="A410" s="136"/>
      <c r="B410" s="135"/>
      <c r="C410" s="1">
        <v>22</v>
      </c>
      <c r="D410" s="5" t="s">
        <v>439</v>
      </c>
      <c r="E410" s="5">
        <v>103412186.6517</v>
      </c>
      <c r="F410" s="5">
        <v>0</v>
      </c>
      <c r="G410" s="5">
        <v>159031.296</v>
      </c>
      <c r="H410" s="5">
        <v>32776984.0429</v>
      </c>
      <c r="I410" s="6">
        <f t="shared" si="56"/>
        <v>136348201.99060002</v>
      </c>
      <c r="J410" s="11"/>
      <c r="K410" s="133"/>
      <c r="L410" s="135"/>
      <c r="M410" s="12">
        <v>5</v>
      </c>
      <c r="N410" s="5" t="s">
        <v>788</v>
      </c>
      <c r="O410" s="5">
        <v>115955466.4902</v>
      </c>
      <c r="P410" s="5">
        <v>0</v>
      </c>
      <c r="Q410" s="5">
        <v>178320.8412</v>
      </c>
      <c r="R410" s="5">
        <v>246985936.68200001</v>
      </c>
      <c r="S410" s="6">
        <f t="shared" si="58"/>
        <v>363119724.01340002</v>
      </c>
    </row>
    <row r="411" spans="1:19" ht="24.95" customHeight="1" x14ac:dyDescent="0.2">
      <c r="A411" s="136"/>
      <c r="B411" s="135"/>
      <c r="C411" s="1">
        <v>23</v>
      </c>
      <c r="D411" s="5" t="s">
        <v>440</v>
      </c>
      <c r="E411" s="5">
        <v>104364079.9507</v>
      </c>
      <c r="F411" s="5">
        <v>0</v>
      </c>
      <c r="G411" s="5">
        <v>160495.15460000001</v>
      </c>
      <c r="H411" s="5">
        <v>32452430.028099999</v>
      </c>
      <c r="I411" s="6">
        <f t="shared" si="56"/>
        <v>136977005.13339999</v>
      </c>
      <c r="J411" s="11"/>
      <c r="K411" s="134"/>
      <c r="L411" s="122"/>
      <c r="M411" s="12">
        <v>6</v>
      </c>
      <c r="N411" s="5" t="s">
        <v>789</v>
      </c>
      <c r="O411" s="5">
        <v>119276193.5046</v>
      </c>
      <c r="P411" s="5">
        <v>0</v>
      </c>
      <c r="Q411" s="5">
        <v>183427.58480000001</v>
      </c>
      <c r="R411" s="5">
        <v>246184800.35350001</v>
      </c>
      <c r="S411" s="6">
        <f t="shared" si="58"/>
        <v>365644421.4429</v>
      </c>
    </row>
    <row r="412" spans="1:19" ht="24.95" customHeight="1" thickBot="1" x14ac:dyDescent="0.25">
      <c r="A412" s="136"/>
      <c r="B412" s="135"/>
      <c r="C412" s="1">
        <v>24</v>
      </c>
      <c r="D412" s="5" t="s">
        <v>441</v>
      </c>
      <c r="E412" s="5">
        <v>134642220.37090001</v>
      </c>
      <c r="F412" s="5">
        <v>0</v>
      </c>
      <c r="G412" s="5">
        <v>207058.06049999999</v>
      </c>
      <c r="H412" s="5">
        <v>41349351.205799997</v>
      </c>
      <c r="I412" s="6">
        <f t="shared" si="56"/>
        <v>176198629.6372</v>
      </c>
      <c r="J412" s="11"/>
      <c r="K412" s="18"/>
      <c r="L412" s="126"/>
      <c r="M412" s="127"/>
      <c r="N412" s="128"/>
      <c r="O412" s="19">
        <f>SUM(O406:O411)</f>
        <v>851501003.27330005</v>
      </c>
      <c r="P412" s="19">
        <f t="shared" ref="P412:S412" si="60">SUM(P406:P411)</f>
        <v>0</v>
      </c>
      <c r="Q412" s="19">
        <f t="shared" si="60"/>
        <v>1309471.4701</v>
      </c>
      <c r="R412" s="19">
        <f t="shared" si="60"/>
        <v>1538960904.0935001</v>
      </c>
      <c r="S412" s="19">
        <f t="shared" si="60"/>
        <v>2391771378.8369002</v>
      </c>
    </row>
    <row r="413" spans="1:19" ht="24.95" customHeight="1" thickTop="1" thickBot="1" x14ac:dyDescent="0.25">
      <c r="A413" s="136"/>
      <c r="B413" s="135"/>
      <c r="C413" s="1">
        <v>25</v>
      </c>
      <c r="D413" s="5" t="s">
        <v>442</v>
      </c>
      <c r="E413" s="5">
        <v>137574494.1119</v>
      </c>
      <c r="F413" s="5">
        <v>0</v>
      </c>
      <c r="G413" s="5">
        <v>211567.42550000001</v>
      </c>
      <c r="H413" s="5">
        <v>43517074.6382</v>
      </c>
      <c r="I413" s="6">
        <f t="shared" si="56"/>
        <v>181303136.17559999</v>
      </c>
      <c r="J413" s="11"/>
      <c r="K413" s="126"/>
      <c r="L413" s="127"/>
      <c r="M413" s="127"/>
      <c r="N413" s="128"/>
      <c r="O413" s="10">
        <v>93714664995.541992</v>
      </c>
      <c r="P413" s="14">
        <v>-772482799.02469766</v>
      </c>
      <c r="Q413" s="14">
        <v>144118068.7678</v>
      </c>
      <c r="R413" s="14">
        <v>32419164359.916409</v>
      </c>
      <c r="S413" s="8">
        <f t="shared" si="58"/>
        <v>125505464625.20151</v>
      </c>
    </row>
    <row r="414" spans="1:19" ht="13.5" thickTop="1" x14ac:dyDescent="0.2">
      <c r="E414" s="30">
        <f>SUM(E389:E413)</f>
        <v>3075230709.7501998</v>
      </c>
      <c r="F414" s="30">
        <f t="shared" ref="F414:I414" si="61">SUM(F389:F413)</f>
        <v>0</v>
      </c>
      <c r="G414" s="30">
        <f t="shared" si="61"/>
        <v>4729209.7871999983</v>
      </c>
      <c r="H414" s="30">
        <f t="shared" si="61"/>
        <v>955351310.4927001</v>
      </c>
      <c r="I414" s="30">
        <f t="shared" si="61"/>
        <v>4035311230.0300999</v>
      </c>
    </row>
  </sheetData>
  <mergeCells count="116">
    <mergeCell ref="A1:S1"/>
    <mergeCell ref="B4:S4"/>
    <mergeCell ref="B8:B24"/>
    <mergeCell ref="L8:L26"/>
    <mergeCell ref="K8:K26"/>
    <mergeCell ref="A8:A24"/>
    <mergeCell ref="B25:D25"/>
    <mergeCell ref="A26:A46"/>
    <mergeCell ref="B26:B46"/>
    <mergeCell ref="L27:N27"/>
    <mergeCell ref="L106:N106"/>
    <mergeCell ref="K107:K122"/>
    <mergeCell ref="L107:L122"/>
    <mergeCell ref="B48:B78"/>
    <mergeCell ref="A80:A100"/>
    <mergeCell ref="K85:K105"/>
    <mergeCell ref="A123:A130"/>
    <mergeCell ref="B123:B130"/>
    <mergeCell ref="L123:N123"/>
    <mergeCell ref="K28:K61"/>
    <mergeCell ref="L28:L61"/>
    <mergeCell ref="L62:N62"/>
    <mergeCell ref="K63:K83"/>
    <mergeCell ref="L63:L83"/>
    <mergeCell ref="L84:N84"/>
    <mergeCell ref="L85:L105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K406:K411"/>
    <mergeCell ref="L406:L411"/>
    <mergeCell ref="B388:D388"/>
    <mergeCell ref="A389:A413"/>
    <mergeCell ref="B389:B413"/>
    <mergeCell ref="L412:N412"/>
    <mergeCell ref="K413:N413"/>
    <mergeCell ref="L390:N390"/>
    <mergeCell ref="K391:K404"/>
    <mergeCell ref="L391:L404"/>
    <mergeCell ref="L405:N405"/>
    <mergeCell ref="K356:K371"/>
    <mergeCell ref="L356:L371"/>
    <mergeCell ref="L372:N372"/>
    <mergeCell ref="K373:K389"/>
    <mergeCell ref="L373:L389"/>
    <mergeCell ref="K308:K330"/>
    <mergeCell ref="L308:L330"/>
    <mergeCell ref="L331:N331"/>
    <mergeCell ref="K332:K354"/>
    <mergeCell ref="L332:L354"/>
    <mergeCell ref="L355:N355"/>
    <mergeCell ref="K256:K288"/>
    <mergeCell ref="L256:L288"/>
    <mergeCell ref="L289:N289"/>
    <mergeCell ref="K290:K306"/>
    <mergeCell ref="L290:L306"/>
    <mergeCell ref="L307:N307"/>
    <mergeCell ref="K206:K223"/>
    <mergeCell ref="L206:L223"/>
    <mergeCell ref="L224:N224"/>
    <mergeCell ref="K225:K254"/>
    <mergeCell ref="L225:L254"/>
    <mergeCell ref="L255:N255"/>
    <mergeCell ref="K159:K183"/>
    <mergeCell ref="L159:L183"/>
    <mergeCell ref="L184:N184"/>
    <mergeCell ref="K185:K204"/>
    <mergeCell ref="L185:L204"/>
    <mergeCell ref="L205:N205"/>
    <mergeCell ref="K124:K143"/>
    <mergeCell ref="L124:L143"/>
    <mergeCell ref="L144:N144"/>
    <mergeCell ref="K145:K157"/>
    <mergeCell ref="L145:L157"/>
    <mergeCell ref="L158:N158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0"/>
  <sheetViews>
    <sheetView workbookViewId="0">
      <selection sqref="A1:XFD2"/>
    </sheetView>
  </sheetViews>
  <sheetFormatPr defaultRowHeight="12.75" x14ac:dyDescent="0.2"/>
  <cols>
    <col min="2" max="2" width="24.140625" customWidth="1"/>
    <col min="4" max="4" width="25.5703125" customWidth="1"/>
    <col min="5" max="6" width="24" customWidth="1"/>
    <col min="7" max="7" width="25" customWidth="1"/>
    <col min="8" max="8" width="26.140625" customWidth="1"/>
    <col min="9" max="9" width="8.42578125" customWidth="1"/>
  </cols>
  <sheetData>
    <row r="1" spans="1:9" ht="30" customHeight="1" x14ac:dyDescent="0.35">
      <c r="A1" s="140"/>
      <c r="B1" s="140"/>
      <c r="C1" s="140"/>
      <c r="D1" s="140"/>
      <c r="E1" s="140"/>
      <c r="F1" s="140"/>
      <c r="G1" s="140"/>
      <c r="H1" s="140"/>
      <c r="I1" s="140"/>
    </row>
    <row r="2" spans="1:9" ht="25.5" x14ac:dyDescent="0.35">
      <c r="A2" s="141"/>
      <c r="B2" s="142"/>
      <c r="C2" s="142"/>
      <c r="D2" s="142"/>
      <c r="E2" s="142"/>
      <c r="F2" s="142"/>
      <c r="G2" s="142"/>
      <c r="H2" s="142"/>
      <c r="I2" s="143"/>
    </row>
    <row r="3" spans="1:9" ht="36.75" customHeight="1" x14ac:dyDescent="0.3">
      <c r="A3" s="144" t="s">
        <v>911</v>
      </c>
      <c r="B3" s="144"/>
      <c r="C3" s="144"/>
      <c r="D3" s="144"/>
      <c r="E3" s="144"/>
      <c r="F3" s="144"/>
      <c r="G3" s="144"/>
      <c r="H3" s="144"/>
      <c r="I3" s="144"/>
    </row>
    <row r="4" spans="1:9" ht="19.5" x14ac:dyDescent="0.35">
      <c r="A4" s="96"/>
      <c r="B4" s="97">
        <v>1</v>
      </c>
      <c r="C4" s="97">
        <v>2</v>
      </c>
      <c r="D4" s="97">
        <v>3</v>
      </c>
      <c r="E4" s="97">
        <v>4</v>
      </c>
      <c r="F4" s="97">
        <v>5</v>
      </c>
      <c r="G4" s="97">
        <v>6</v>
      </c>
      <c r="H4" s="98" t="s">
        <v>910</v>
      </c>
      <c r="I4" s="99"/>
    </row>
    <row r="5" spans="1:9" ht="71.25" customHeight="1" x14ac:dyDescent="0.25">
      <c r="A5" s="100" t="s">
        <v>0</v>
      </c>
      <c r="B5" s="100" t="s">
        <v>13</v>
      </c>
      <c r="C5" s="101" t="s">
        <v>1</v>
      </c>
      <c r="D5" s="102" t="s">
        <v>4</v>
      </c>
      <c r="E5" s="103" t="s">
        <v>879</v>
      </c>
      <c r="F5" s="104" t="s">
        <v>906</v>
      </c>
      <c r="G5" s="105" t="s">
        <v>9</v>
      </c>
      <c r="H5" s="105" t="s">
        <v>12</v>
      </c>
      <c r="I5" s="100" t="s">
        <v>0</v>
      </c>
    </row>
    <row r="6" spans="1:9" ht="18.75" x14ac:dyDescent="0.3">
      <c r="A6" s="90"/>
      <c r="B6" s="90"/>
      <c r="C6" s="90"/>
      <c r="D6" s="106" t="s">
        <v>899</v>
      </c>
      <c r="E6" s="106" t="s">
        <v>899</v>
      </c>
      <c r="F6" s="106" t="s">
        <v>899</v>
      </c>
      <c r="G6" s="106" t="s">
        <v>899</v>
      </c>
      <c r="H6" s="106" t="s">
        <v>899</v>
      </c>
      <c r="I6" s="90"/>
    </row>
    <row r="7" spans="1:9" ht="18.75" x14ac:dyDescent="0.3">
      <c r="A7" s="107">
        <v>1</v>
      </c>
      <c r="B7" s="90" t="s">
        <v>23</v>
      </c>
      <c r="C7" s="107">
        <v>17</v>
      </c>
      <c r="D7" s="90">
        <v>1945157435.8004</v>
      </c>
      <c r="E7" s="90">
        <v>0</v>
      </c>
      <c r="F7" s="90">
        <v>2991339.0087000001</v>
      </c>
      <c r="G7" s="90">
        <v>567379215.92420006</v>
      </c>
      <c r="H7" s="90">
        <f t="shared" ref="H7:H43" si="0">SUM(D7:G7)</f>
        <v>2515527990.7333002</v>
      </c>
      <c r="I7" s="108">
        <v>1</v>
      </c>
    </row>
    <row r="8" spans="1:9" ht="18.75" x14ac:dyDescent="0.3">
      <c r="A8" s="107">
        <v>2</v>
      </c>
      <c r="B8" s="90" t="s">
        <v>24</v>
      </c>
      <c r="C8" s="107">
        <v>21</v>
      </c>
      <c r="D8" s="90">
        <v>2453536929.6837001</v>
      </c>
      <c r="E8" s="90">
        <v>0</v>
      </c>
      <c r="F8" s="90">
        <v>3773144.8325999998</v>
      </c>
      <c r="G8" s="90">
        <v>671762405.42540002</v>
      </c>
      <c r="H8" s="90">
        <f t="shared" si="0"/>
        <v>3129072479.9417</v>
      </c>
      <c r="I8" s="108">
        <v>2</v>
      </c>
    </row>
    <row r="9" spans="1:9" ht="18.75" x14ac:dyDescent="0.3">
      <c r="A9" s="107">
        <v>3</v>
      </c>
      <c r="B9" s="90" t="s">
        <v>25</v>
      </c>
      <c r="C9" s="107">
        <v>31</v>
      </c>
      <c r="D9" s="90">
        <v>3267967013.7550998</v>
      </c>
      <c r="E9" s="90">
        <v>0</v>
      </c>
      <c r="F9" s="90">
        <v>5025607.1964999996</v>
      </c>
      <c r="G9" s="90">
        <v>954224584.91760004</v>
      </c>
      <c r="H9" s="90">
        <f t="shared" si="0"/>
        <v>4227217205.8691998</v>
      </c>
      <c r="I9" s="108">
        <v>3</v>
      </c>
    </row>
    <row r="10" spans="1:9" ht="18.75" x14ac:dyDescent="0.3">
      <c r="A10" s="107">
        <v>4</v>
      </c>
      <c r="B10" s="90" t="s">
        <v>26</v>
      </c>
      <c r="C10" s="107">
        <v>21</v>
      </c>
      <c r="D10" s="90">
        <v>2466796103.3744998</v>
      </c>
      <c r="E10" s="90">
        <v>0</v>
      </c>
      <c r="F10" s="90">
        <v>3793535.3072000002</v>
      </c>
      <c r="G10" s="90">
        <v>750371535.46650004</v>
      </c>
      <c r="H10" s="90">
        <f t="shared" si="0"/>
        <v>3220961174.1482</v>
      </c>
      <c r="I10" s="108">
        <v>4</v>
      </c>
    </row>
    <row r="11" spans="1:9" ht="18.75" x14ac:dyDescent="0.3">
      <c r="A11" s="107">
        <v>5</v>
      </c>
      <c r="B11" s="90" t="s">
        <v>27</v>
      </c>
      <c r="C11" s="107">
        <v>20</v>
      </c>
      <c r="D11" s="90">
        <v>2800301725.5197001</v>
      </c>
      <c r="E11" s="90">
        <v>0</v>
      </c>
      <c r="F11" s="90">
        <v>4306413.2668000003</v>
      </c>
      <c r="G11" s="90">
        <v>753517119.44360006</v>
      </c>
      <c r="H11" s="90">
        <f t="shared" si="0"/>
        <v>3558125258.2301002</v>
      </c>
      <c r="I11" s="108">
        <v>5</v>
      </c>
    </row>
    <row r="12" spans="1:9" ht="18.75" x14ac:dyDescent="0.3">
      <c r="A12" s="107">
        <v>6</v>
      </c>
      <c r="B12" s="90" t="s">
        <v>28</v>
      </c>
      <c r="C12" s="107">
        <v>8</v>
      </c>
      <c r="D12" s="90">
        <v>1139825302.6631</v>
      </c>
      <c r="E12" s="90">
        <v>0</v>
      </c>
      <c r="F12" s="90">
        <v>1752867.8288</v>
      </c>
      <c r="G12" s="90">
        <v>304238820.51859999</v>
      </c>
      <c r="H12" s="90">
        <f t="shared" si="0"/>
        <v>1445816991.0105</v>
      </c>
      <c r="I12" s="108">
        <v>6</v>
      </c>
    </row>
    <row r="13" spans="1:9" ht="18.75" x14ac:dyDescent="0.3">
      <c r="A13" s="107">
        <v>7</v>
      </c>
      <c r="B13" s="90" t="s">
        <v>29</v>
      </c>
      <c r="C13" s="107">
        <v>23</v>
      </c>
      <c r="D13" s="90">
        <v>3047161676.5202999</v>
      </c>
      <c r="E13" s="90">
        <f>-139538498.52</f>
        <v>-139538498.52000001</v>
      </c>
      <c r="F13" s="90">
        <v>4686044.1326000001</v>
      </c>
      <c r="G13" s="90">
        <v>782811698.48679996</v>
      </c>
      <c r="H13" s="90">
        <f t="shared" si="0"/>
        <v>3695120920.6196995</v>
      </c>
      <c r="I13" s="108">
        <v>7</v>
      </c>
    </row>
    <row r="14" spans="1:9" ht="18.75" x14ac:dyDescent="0.3">
      <c r="A14" s="107">
        <v>8</v>
      </c>
      <c r="B14" s="90" t="s">
        <v>30</v>
      </c>
      <c r="C14" s="107">
        <v>27</v>
      </c>
      <c r="D14" s="90">
        <v>3308304419.1746001</v>
      </c>
      <c r="E14" s="90">
        <v>0</v>
      </c>
      <c r="F14" s="90">
        <v>5087639.6326000001</v>
      </c>
      <c r="G14" s="90">
        <v>857674744.67639995</v>
      </c>
      <c r="H14" s="90">
        <f t="shared" si="0"/>
        <v>4171066803.4835997</v>
      </c>
      <c r="I14" s="108">
        <v>8</v>
      </c>
    </row>
    <row r="15" spans="1:9" ht="18.75" x14ac:dyDescent="0.3">
      <c r="A15" s="107">
        <v>9</v>
      </c>
      <c r="B15" s="90" t="s">
        <v>31</v>
      </c>
      <c r="C15" s="107">
        <v>18</v>
      </c>
      <c r="D15" s="90">
        <v>2132759660.9969001</v>
      </c>
      <c r="E15" s="90">
        <f>-38551266.1</f>
        <v>-38551266.100000001</v>
      </c>
      <c r="F15" s="90">
        <v>3279841.0312000001</v>
      </c>
      <c r="G15" s="90">
        <v>584774132.70819998</v>
      </c>
      <c r="H15" s="90">
        <f t="shared" si="0"/>
        <v>2682262368.6363001</v>
      </c>
      <c r="I15" s="108">
        <v>9</v>
      </c>
    </row>
    <row r="16" spans="1:9" ht="18.75" x14ac:dyDescent="0.3">
      <c r="A16" s="107">
        <v>10</v>
      </c>
      <c r="B16" s="90" t="s">
        <v>32</v>
      </c>
      <c r="C16" s="107">
        <v>25</v>
      </c>
      <c r="D16" s="90">
        <v>2732825620.9840002</v>
      </c>
      <c r="E16" s="90">
        <v>0</v>
      </c>
      <c r="F16" s="90">
        <v>4202645.8801999995</v>
      </c>
      <c r="G16" s="90">
        <v>864154974.18429995</v>
      </c>
      <c r="H16" s="90">
        <f t="shared" si="0"/>
        <v>3601183241.0485001</v>
      </c>
      <c r="I16" s="108">
        <v>10</v>
      </c>
    </row>
    <row r="17" spans="1:9" ht="18.75" x14ac:dyDescent="0.3">
      <c r="A17" s="107">
        <v>11</v>
      </c>
      <c r="B17" s="90" t="s">
        <v>33</v>
      </c>
      <c r="C17" s="107">
        <v>13</v>
      </c>
      <c r="D17" s="90">
        <v>1577678146.4663999</v>
      </c>
      <c r="E17" s="90">
        <f>-46538411.9747</f>
        <v>-46538411.974699996</v>
      </c>
      <c r="F17" s="90">
        <v>2426215.0178999999</v>
      </c>
      <c r="G17" s="90">
        <v>436093227.53659999</v>
      </c>
      <c r="H17" s="90">
        <f t="shared" si="0"/>
        <v>1969659177.0461998</v>
      </c>
      <c r="I17" s="108">
        <v>11</v>
      </c>
    </row>
    <row r="18" spans="1:9" ht="18.75" x14ac:dyDescent="0.3">
      <c r="A18" s="107">
        <v>12</v>
      </c>
      <c r="B18" s="90" t="s">
        <v>34</v>
      </c>
      <c r="C18" s="107">
        <v>18</v>
      </c>
      <c r="D18" s="90">
        <v>2090981490.1891999</v>
      </c>
      <c r="E18" s="90">
        <v>0</v>
      </c>
      <c r="F18" s="90">
        <v>3215592.9297000002</v>
      </c>
      <c r="G18" s="90">
        <v>669535147.00139999</v>
      </c>
      <c r="H18" s="90">
        <f t="shared" si="0"/>
        <v>2763732230.1202998</v>
      </c>
      <c r="I18" s="108">
        <v>12</v>
      </c>
    </row>
    <row r="19" spans="1:9" ht="18.75" x14ac:dyDescent="0.3">
      <c r="A19" s="107">
        <v>13</v>
      </c>
      <c r="B19" s="90" t="s">
        <v>35</v>
      </c>
      <c r="C19" s="107">
        <v>16</v>
      </c>
      <c r="D19" s="90">
        <v>1660315131.2936001</v>
      </c>
      <c r="E19" s="90">
        <v>0</v>
      </c>
      <c r="F19" s="90">
        <v>2553297.3977000001</v>
      </c>
      <c r="G19" s="90">
        <v>519247644.838</v>
      </c>
      <c r="H19" s="90">
        <f t="shared" si="0"/>
        <v>2182116073.5293002</v>
      </c>
      <c r="I19" s="108">
        <v>13</v>
      </c>
    </row>
    <row r="20" spans="1:9" ht="18.75" x14ac:dyDescent="0.3">
      <c r="A20" s="107">
        <v>14</v>
      </c>
      <c r="B20" s="90" t="s">
        <v>36</v>
      </c>
      <c r="C20" s="107">
        <v>17</v>
      </c>
      <c r="D20" s="90">
        <v>2124468280.6585</v>
      </c>
      <c r="E20" s="90">
        <v>0</v>
      </c>
      <c r="F20" s="90">
        <v>3267090.2231000001</v>
      </c>
      <c r="G20" s="90">
        <v>610350514.1006</v>
      </c>
      <c r="H20" s="90">
        <f t="shared" si="0"/>
        <v>2738085884.9821997</v>
      </c>
      <c r="I20" s="108">
        <v>14</v>
      </c>
    </row>
    <row r="21" spans="1:9" ht="18.75" x14ac:dyDescent="0.3">
      <c r="A21" s="107">
        <v>15</v>
      </c>
      <c r="B21" s="90" t="s">
        <v>37</v>
      </c>
      <c r="C21" s="107">
        <v>11</v>
      </c>
      <c r="D21" s="90">
        <v>1455687149.6924</v>
      </c>
      <c r="E21" s="90">
        <f>-53983557.43</f>
        <v>-53983557.43</v>
      </c>
      <c r="F21" s="90">
        <v>2238612.5027999999</v>
      </c>
      <c r="G21" s="90">
        <v>401574173.88380003</v>
      </c>
      <c r="H21" s="90">
        <f t="shared" si="0"/>
        <v>1805516378.6489999</v>
      </c>
      <c r="I21" s="108">
        <v>15</v>
      </c>
    </row>
    <row r="22" spans="1:9" ht="18.75" x14ac:dyDescent="0.3">
      <c r="A22" s="107">
        <v>16</v>
      </c>
      <c r="B22" s="90" t="s">
        <v>38</v>
      </c>
      <c r="C22" s="107">
        <v>27</v>
      </c>
      <c r="D22" s="90">
        <v>2847260080.1048002</v>
      </c>
      <c r="E22" s="90">
        <v>0</v>
      </c>
      <c r="F22" s="90">
        <v>4378627.6568</v>
      </c>
      <c r="G22" s="90">
        <v>910784279.10370004</v>
      </c>
      <c r="H22" s="90">
        <f t="shared" si="0"/>
        <v>3762422986.8653002</v>
      </c>
      <c r="I22" s="108">
        <v>16</v>
      </c>
    </row>
    <row r="23" spans="1:9" ht="18.75" x14ac:dyDescent="0.3">
      <c r="A23" s="107">
        <v>17</v>
      </c>
      <c r="B23" s="90" t="s">
        <v>39</v>
      </c>
      <c r="C23" s="107">
        <v>27</v>
      </c>
      <c r="D23" s="90">
        <v>2991314792.7519002</v>
      </c>
      <c r="E23" s="90">
        <v>0</v>
      </c>
      <c r="F23" s="90">
        <v>4600160.6156000001</v>
      </c>
      <c r="G23" s="90">
        <v>889008687.58899999</v>
      </c>
      <c r="H23" s="90">
        <f t="shared" si="0"/>
        <v>3884923640.9565001</v>
      </c>
      <c r="I23" s="108">
        <v>17</v>
      </c>
    </row>
    <row r="24" spans="1:9" ht="18.75" x14ac:dyDescent="0.3">
      <c r="A24" s="107">
        <v>18</v>
      </c>
      <c r="B24" s="90" t="s">
        <v>40</v>
      </c>
      <c r="C24" s="107">
        <v>23</v>
      </c>
      <c r="D24" s="90">
        <v>3364016732.1574001</v>
      </c>
      <c r="E24" s="90">
        <v>0</v>
      </c>
      <c r="F24" s="90">
        <v>5173316.2012999998</v>
      </c>
      <c r="G24" s="90">
        <v>943198538.1142</v>
      </c>
      <c r="H24" s="90">
        <f t="shared" si="0"/>
        <v>4312388586.4729004</v>
      </c>
      <c r="I24" s="108">
        <v>18</v>
      </c>
    </row>
    <row r="25" spans="1:9" ht="18.75" x14ac:dyDescent="0.3">
      <c r="A25" s="107">
        <v>19</v>
      </c>
      <c r="B25" s="90" t="s">
        <v>41</v>
      </c>
      <c r="C25" s="107">
        <v>44</v>
      </c>
      <c r="D25" s="90">
        <v>5355802953.1011</v>
      </c>
      <c r="E25" s="90">
        <v>0</v>
      </c>
      <c r="F25" s="90">
        <v>8236362.7756000003</v>
      </c>
      <c r="G25" s="90">
        <v>1661876110.8808</v>
      </c>
      <c r="H25" s="90">
        <f t="shared" si="0"/>
        <v>7025915426.7575006</v>
      </c>
      <c r="I25" s="108">
        <v>19</v>
      </c>
    </row>
    <row r="26" spans="1:9" ht="18.75" x14ac:dyDescent="0.3">
      <c r="A26" s="107">
        <v>20</v>
      </c>
      <c r="B26" s="90" t="s">
        <v>42</v>
      </c>
      <c r="C26" s="107">
        <v>34</v>
      </c>
      <c r="D26" s="90">
        <v>4077463951.6293001</v>
      </c>
      <c r="E26" s="90">
        <v>0</v>
      </c>
      <c r="F26" s="90">
        <v>6270483.1759000001</v>
      </c>
      <c r="G26" s="90">
        <v>1118115764.0492001</v>
      </c>
      <c r="H26" s="90">
        <f t="shared" si="0"/>
        <v>5201850198.8544006</v>
      </c>
      <c r="I26" s="108">
        <v>20</v>
      </c>
    </row>
    <row r="27" spans="1:9" ht="18.75" x14ac:dyDescent="0.3">
      <c r="A27" s="107">
        <v>21</v>
      </c>
      <c r="B27" s="90" t="s">
        <v>43</v>
      </c>
      <c r="C27" s="107">
        <v>21</v>
      </c>
      <c r="D27" s="90">
        <v>2573317424.9356999</v>
      </c>
      <c r="E27" s="90">
        <v>0</v>
      </c>
      <c r="F27" s="90">
        <v>3957347.9523999998</v>
      </c>
      <c r="G27" s="90">
        <v>676558664.52320004</v>
      </c>
      <c r="H27" s="90">
        <f t="shared" si="0"/>
        <v>3253833437.4113002</v>
      </c>
      <c r="I27" s="108">
        <v>21</v>
      </c>
    </row>
    <row r="28" spans="1:9" ht="18.75" x14ac:dyDescent="0.3">
      <c r="A28" s="107">
        <v>22</v>
      </c>
      <c r="B28" s="90" t="s">
        <v>44</v>
      </c>
      <c r="C28" s="107">
        <v>21</v>
      </c>
      <c r="D28" s="90">
        <v>2659712050.3502998</v>
      </c>
      <c r="E28" s="90">
        <f>-89972595.51</f>
        <v>-89972595.510000005</v>
      </c>
      <c r="F28" s="90">
        <v>4090208.9783999999</v>
      </c>
      <c r="G28" s="90">
        <v>670548002.86339998</v>
      </c>
      <c r="H28" s="90">
        <f t="shared" si="0"/>
        <v>3244377666.6820998</v>
      </c>
      <c r="I28" s="108">
        <v>22</v>
      </c>
    </row>
    <row r="29" spans="1:9" ht="18.75" x14ac:dyDescent="0.3">
      <c r="A29" s="107">
        <v>23</v>
      </c>
      <c r="B29" s="90" t="s">
        <v>45</v>
      </c>
      <c r="C29" s="107">
        <v>16</v>
      </c>
      <c r="D29" s="90">
        <v>1882024866.9493001</v>
      </c>
      <c r="E29" s="90">
        <v>0</v>
      </c>
      <c r="F29" s="90">
        <v>2894251.281</v>
      </c>
      <c r="G29" s="90">
        <v>503774398.89960003</v>
      </c>
      <c r="H29" s="90">
        <f t="shared" si="0"/>
        <v>2388693517.1299</v>
      </c>
      <c r="I29" s="108">
        <v>23</v>
      </c>
    </row>
    <row r="30" spans="1:9" ht="18.75" x14ac:dyDescent="0.3">
      <c r="A30" s="107">
        <v>24</v>
      </c>
      <c r="B30" s="90" t="s">
        <v>46</v>
      </c>
      <c r="C30" s="107">
        <v>20</v>
      </c>
      <c r="D30" s="90">
        <v>3206022186.7881999</v>
      </c>
      <c r="E30" s="90">
        <v>0</v>
      </c>
      <c r="F30" s="90">
        <v>4930346.0241999999</v>
      </c>
      <c r="G30" s="90">
        <v>5183371851.6071997</v>
      </c>
      <c r="H30" s="90">
        <f t="shared" si="0"/>
        <v>8394324384.4195995</v>
      </c>
      <c r="I30" s="108">
        <v>24</v>
      </c>
    </row>
    <row r="31" spans="1:9" ht="18.75" x14ac:dyDescent="0.3">
      <c r="A31" s="107">
        <v>25</v>
      </c>
      <c r="B31" s="90" t="s">
        <v>47</v>
      </c>
      <c r="C31" s="107">
        <v>13</v>
      </c>
      <c r="D31" s="90">
        <v>1679090556.5355999</v>
      </c>
      <c r="E31" s="90">
        <f>-39238127.24</f>
        <v>-39238127.240000002</v>
      </c>
      <c r="F31" s="90">
        <v>2582170.9791999999</v>
      </c>
      <c r="G31" s="90">
        <v>406663911.75050002</v>
      </c>
      <c r="H31" s="90">
        <f t="shared" si="0"/>
        <v>2049098512.0252998</v>
      </c>
      <c r="I31" s="108">
        <v>25</v>
      </c>
    </row>
    <row r="32" spans="1:9" ht="18.75" x14ac:dyDescent="0.3">
      <c r="A32" s="107">
        <v>26</v>
      </c>
      <c r="B32" s="90" t="s">
        <v>48</v>
      </c>
      <c r="C32" s="107">
        <v>25</v>
      </c>
      <c r="D32" s="90">
        <v>3107867099.9148002</v>
      </c>
      <c r="E32" s="90">
        <v>0</v>
      </c>
      <c r="F32" s="90">
        <v>4779399.3015000001</v>
      </c>
      <c r="G32" s="90">
        <v>825999670.03840005</v>
      </c>
      <c r="H32" s="90">
        <f t="shared" si="0"/>
        <v>3938646169.2547002</v>
      </c>
      <c r="I32" s="108">
        <v>26</v>
      </c>
    </row>
    <row r="33" spans="1:9" ht="18.75" x14ac:dyDescent="0.3">
      <c r="A33" s="107">
        <v>27</v>
      </c>
      <c r="B33" s="90" t="s">
        <v>49</v>
      </c>
      <c r="C33" s="107">
        <v>20</v>
      </c>
      <c r="D33" s="90">
        <v>2217141152.1634998</v>
      </c>
      <c r="E33" s="90">
        <f>-115776950.4</f>
        <v>-115776950.40000001</v>
      </c>
      <c r="F33" s="90">
        <v>3409606.1811000002</v>
      </c>
      <c r="G33" s="90">
        <v>728228482.09389997</v>
      </c>
      <c r="H33" s="90">
        <f t="shared" si="0"/>
        <v>2833002290.0384998</v>
      </c>
      <c r="I33" s="108">
        <v>27</v>
      </c>
    </row>
    <row r="34" spans="1:9" ht="18.75" x14ac:dyDescent="0.3">
      <c r="A34" s="107">
        <v>28</v>
      </c>
      <c r="B34" s="90" t="s">
        <v>50</v>
      </c>
      <c r="C34" s="107">
        <v>18</v>
      </c>
      <c r="D34" s="90">
        <v>2117510044.3334</v>
      </c>
      <c r="E34" s="90">
        <f>-47177126.82</f>
        <v>-47177126.82</v>
      </c>
      <c r="F34" s="90">
        <v>3256389.5758000002</v>
      </c>
      <c r="G34" s="90">
        <v>623825291.21379995</v>
      </c>
      <c r="H34" s="90">
        <f t="shared" si="0"/>
        <v>2697414598.303</v>
      </c>
      <c r="I34" s="108">
        <v>28</v>
      </c>
    </row>
    <row r="35" spans="1:9" ht="18.75" x14ac:dyDescent="0.3">
      <c r="A35" s="107">
        <v>29</v>
      </c>
      <c r="B35" s="90" t="s">
        <v>51</v>
      </c>
      <c r="C35" s="107">
        <v>30</v>
      </c>
      <c r="D35" s="90">
        <v>2868220892.5166998</v>
      </c>
      <c r="E35" s="90">
        <f>-82028645.4</f>
        <v>-82028645.400000006</v>
      </c>
      <c r="F35" s="90">
        <v>4410862.0125000002</v>
      </c>
      <c r="G35" s="90">
        <v>872042821.90439999</v>
      </c>
      <c r="H35" s="90">
        <f t="shared" si="0"/>
        <v>3662645931.0335994</v>
      </c>
      <c r="I35" s="108">
        <v>29</v>
      </c>
    </row>
    <row r="36" spans="1:9" ht="18.75" x14ac:dyDescent="0.3">
      <c r="A36" s="107">
        <v>30</v>
      </c>
      <c r="B36" s="90" t="s">
        <v>52</v>
      </c>
      <c r="C36" s="107">
        <v>33</v>
      </c>
      <c r="D36" s="90">
        <v>3618036864.8884001</v>
      </c>
      <c r="E36" s="90">
        <f>-83688581.46</f>
        <v>-83688581.459999993</v>
      </c>
      <c r="F36" s="90">
        <v>5563958.2744000005</v>
      </c>
      <c r="G36" s="90">
        <v>1264275247.6925001</v>
      </c>
      <c r="H36" s="90">
        <f t="shared" si="0"/>
        <v>4804187489.3952999</v>
      </c>
      <c r="I36" s="108">
        <v>30</v>
      </c>
    </row>
    <row r="37" spans="1:9" ht="18.75" x14ac:dyDescent="0.3">
      <c r="A37" s="107">
        <v>31</v>
      </c>
      <c r="B37" s="90" t="s">
        <v>53</v>
      </c>
      <c r="C37" s="107">
        <v>17</v>
      </c>
      <c r="D37" s="90">
        <v>2268024348.1845999</v>
      </c>
      <c r="E37" s="90">
        <v>0</v>
      </c>
      <c r="F37" s="90">
        <v>3487856.3456999999</v>
      </c>
      <c r="G37" s="90">
        <v>585939370.57029998</v>
      </c>
      <c r="H37" s="90">
        <f t="shared" si="0"/>
        <v>2857451575.1005998</v>
      </c>
      <c r="I37" s="108">
        <v>31</v>
      </c>
    </row>
    <row r="38" spans="1:9" ht="18.75" x14ac:dyDescent="0.3">
      <c r="A38" s="107">
        <v>32</v>
      </c>
      <c r="B38" s="90" t="s">
        <v>54</v>
      </c>
      <c r="C38" s="107">
        <v>23</v>
      </c>
      <c r="D38" s="90">
        <v>2811341911.8132</v>
      </c>
      <c r="E38" s="90">
        <v>0</v>
      </c>
      <c r="F38" s="90">
        <v>4323391.2961999997</v>
      </c>
      <c r="G38" s="90">
        <v>975798390.87759995</v>
      </c>
      <c r="H38" s="90">
        <f t="shared" si="0"/>
        <v>3791463693.9869995</v>
      </c>
      <c r="I38" s="108">
        <v>32</v>
      </c>
    </row>
    <row r="39" spans="1:9" ht="18.75" x14ac:dyDescent="0.3">
      <c r="A39" s="107">
        <v>33</v>
      </c>
      <c r="B39" s="90" t="s">
        <v>55</v>
      </c>
      <c r="C39" s="107">
        <v>23</v>
      </c>
      <c r="D39" s="90">
        <v>2831456433.2670999</v>
      </c>
      <c r="E39" s="90">
        <f>-35989038.17</f>
        <v>-35989038.170000002</v>
      </c>
      <c r="F39" s="90">
        <v>4354324.1900000004</v>
      </c>
      <c r="G39" s="90">
        <v>747185986.19319999</v>
      </c>
      <c r="H39" s="90">
        <f t="shared" si="0"/>
        <v>3547007705.4802999</v>
      </c>
      <c r="I39" s="108">
        <v>33</v>
      </c>
    </row>
    <row r="40" spans="1:9" ht="18.75" x14ac:dyDescent="0.3">
      <c r="A40" s="107">
        <v>34</v>
      </c>
      <c r="B40" s="90" t="s">
        <v>56</v>
      </c>
      <c r="C40" s="107">
        <v>16</v>
      </c>
      <c r="D40" s="90">
        <v>2122186069.5448999</v>
      </c>
      <c r="E40" s="90">
        <v>0</v>
      </c>
      <c r="F40" s="90">
        <v>3263580.5499</v>
      </c>
      <c r="G40" s="90">
        <v>502099072.75809997</v>
      </c>
      <c r="H40" s="90">
        <f t="shared" si="0"/>
        <v>2627548722.8529</v>
      </c>
      <c r="I40" s="108">
        <v>34</v>
      </c>
    </row>
    <row r="41" spans="1:9" ht="18.75" x14ac:dyDescent="0.3">
      <c r="A41" s="107">
        <v>35</v>
      </c>
      <c r="B41" s="90" t="s">
        <v>57</v>
      </c>
      <c r="C41" s="107">
        <v>17</v>
      </c>
      <c r="D41" s="90">
        <v>2133672110.0926001</v>
      </c>
      <c r="E41" s="90">
        <v>0</v>
      </c>
      <c r="F41" s="90">
        <v>3281244.2311999998</v>
      </c>
      <c r="G41" s="90">
        <v>538717923.15400004</v>
      </c>
      <c r="H41" s="90">
        <f t="shared" si="0"/>
        <v>2675671277.4778004</v>
      </c>
      <c r="I41" s="108">
        <v>35</v>
      </c>
    </row>
    <row r="42" spans="1:9" ht="18.75" x14ac:dyDescent="0.3">
      <c r="A42" s="107">
        <v>36</v>
      </c>
      <c r="B42" s="90" t="s">
        <v>58</v>
      </c>
      <c r="C42" s="107">
        <v>14</v>
      </c>
      <c r="D42" s="90">
        <v>1927915383.4734001</v>
      </c>
      <c r="E42" s="90">
        <v>0</v>
      </c>
      <c r="F42" s="90">
        <v>2964823.5079999999</v>
      </c>
      <c r="G42" s="90">
        <v>524481050.83389997</v>
      </c>
      <c r="H42" s="90">
        <f t="shared" si="0"/>
        <v>2455361257.8153</v>
      </c>
      <c r="I42" s="108">
        <v>36</v>
      </c>
    </row>
    <row r="43" spans="1:9" ht="18.75" x14ac:dyDescent="0.3">
      <c r="A43" s="107">
        <v>37</v>
      </c>
      <c r="B43" s="90" t="s">
        <v>907</v>
      </c>
      <c r="C43" s="107">
        <v>6</v>
      </c>
      <c r="D43" s="90">
        <v>851501003.27330005</v>
      </c>
      <c r="E43" s="90">
        <v>0</v>
      </c>
      <c r="F43" s="90">
        <v>1309471.4701</v>
      </c>
      <c r="G43" s="90">
        <v>1538960904.0934999</v>
      </c>
      <c r="H43" s="90">
        <f t="shared" si="0"/>
        <v>2391771378.8368998</v>
      </c>
      <c r="I43" s="108">
        <v>37</v>
      </c>
    </row>
    <row r="44" spans="1:9" ht="19.5" x14ac:dyDescent="0.35">
      <c r="A44" s="107"/>
      <c r="B44" s="109" t="s">
        <v>908</v>
      </c>
      <c r="C44" s="90"/>
      <c r="D44" s="110">
        <f>SUM(D7:D43)</f>
        <v>93714664995.541931</v>
      </c>
      <c r="E44" s="110">
        <f>SUM(E7:E43)</f>
        <v>-772482799.02470005</v>
      </c>
      <c r="F44" s="110">
        <f>SUM(F7:F43)</f>
        <v>144118068.76519999</v>
      </c>
      <c r="G44" s="110">
        <f t="shared" ref="G44:H44" si="1">SUM(G7:G43)</f>
        <v>32419164359.916397</v>
      </c>
      <c r="H44" s="110">
        <f t="shared" si="1"/>
        <v>125505464625.19878</v>
      </c>
      <c r="I44" s="108"/>
    </row>
    <row r="45" spans="1:9" ht="18.75" x14ac:dyDescent="0.3">
      <c r="A45" s="145"/>
      <c r="B45" s="145"/>
      <c r="C45" s="145"/>
      <c r="D45" s="145"/>
      <c r="E45" s="145"/>
      <c r="F45" s="145"/>
      <c r="G45" s="145"/>
      <c r="H45" s="145"/>
      <c r="I45" s="145"/>
    </row>
    <row r="47" spans="1:9" x14ac:dyDescent="0.2">
      <c r="G47" s="31"/>
    </row>
    <row r="48" spans="1:9" x14ac:dyDescent="0.2">
      <c r="H48" s="31"/>
    </row>
    <row r="49" spans="7:8" x14ac:dyDescent="0.2">
      <c r="H49" s="31"/>
    </row>
    <row r="50" spans="7:8" x14ac:dyDescent="0.2">
      <c r="G50" s="31"/>
    </row>
  </sheetData>
  <mergeCells count="4">
    <mergeCell ref="A1:I1"/>
    <mergeCell ref="A2:I2"/>
    <mergeCell ref="A3:I3"/>
    <mergeCell ref="A45:I45"/>
  </mergeCells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MONTHENTRY</vt:lpstr>
      <vt:lpstr>FG</vt:lpstr>
      <vt:lpstr>SG Details</vt:lpstr>
      <vt:lpstr>LGC Details</vt:lpstr>
      <vt:lpstr>sum sum</vt:lpstr>
      <vt:lpstr>acctmonth</vt:lpstr>
      <vt:lpstr>previuosmonth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Yemi Kale</cp:lastModifiedBy>
  <cp:lastPrinted>2019-06-03T13:49:48Z</cp:lastPrinted>
  <dcterms:created xsi:type="dcterms:W3CDTF">2003-11-12T08:54:16Z</dcterms:created>
  <dcterms:modified xsi:type="dcterms:W3CDTF">2019-07-04T06:19:57Z</dcterms:modified>
</cp:coreProperties>
</file>